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41.png" ContentType="image/png"/>
  <Override PartName="/xl/media/image36.png" ContentType="image/png"/>
  <Override PartName="/xl/media/image42.png" ContentType="image/png"/>
  <Override PartName="/xl/media/image37.png" ContentType="image/png"/>
  <Override PartName="/xl/media/image38.png" ContentType="image/png"/>
  <Override PartName="/xl/media/image39.png" ContentType="image/png"/>
  <Override PartName="/xl/media/image40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drawing7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Objekt2 - 01 Stav.úpravy ..." sheetId="2" state="visible" r:id="rId3"/>
    <sheet name="Objekt3 - ZTI" sheetId="3" state="visible" r:id="rId4"/>
    <sheet name="Objekt4 - Silnoproud" sheetId="4" state="visible" r:id="rId5"/>
    <sheet name="Objekt5 - Slaboproud" sheetId="5" state="visible" r:id="rId6"/>
    <sheet name="Objekt5 (1) - CELKEM DT B..." sheetId="6" state="visible" r:id="rId7"/>
    <sheet name="Objekt6 - VZT" sheetId="7" state="visible" r:id="rId8"/>
  </sheets>
  <definedNames>
    <definedName function="false" hidden="false" localSheetId="1" name="_xlnm.Print_Titles" vbProcedure="false">'Objekt2 - 01 Stav.úpravy ...'!$175:$175</definedName>
    <definedName function="false" hidden="true" localSheetId="1" name="_xlnm._FilterDatabase" vbProcedure="false">'Objekt2 - 01 Stav.úpravy ...'!$C$175:$K$653</definedName>
    <definedName function="false" hidden="false" localSheetId="2" name="_xlnm.Print_Titles" vbProcedure="false">'Objekt3 - ZTI'!$124:$124</definedName>
    <definedName function="false" hidden="true" localSheetId="2" name="_xlnm._FilterDatabase" vbProcedure="false">'Objekt3 - ZTI'!$C$124:$K$233</definedName>
    <definedName function="false" hidden="false" localSheetId="3" name="_xlnm.Print_Titles" vbProcedure="false">'Objekt4 - Silnoproud'!$129:$129</definedName>
    <definedName function="false" hidden="true" localSheetId="3" name="_xlnm._FilterDatabase" vbProcedure="false">'Objekt4 - Silnoproud'!$C$129:$K$205</definedName>
    <definedName function="false" hidden="false" localSheetId="4" name="_xlnm.Print_Titles" vbProcedure="false">'Objekt5 - Slaboproud'!$115:$115</definedName>
    <definedName function="false" hidden="true" localSheetId="4" name="_xlnm._FilterDatabase" vbProcedure="false">'Objekt5 - Slaboproud'!$C$115:$K$129</definedName>
    <definedName function="false" hidden="false" localSheetId="5" name="_xlnm.Print_Titles" vbProcedure="false">'Objekt5 (1) - CELKEM DT B...'!$115:$115</definedName>
    <definedName function="false" hidden="true" localSheetId="5" name="_xlnm._FilterDatabase" vbProcedure="false">'Objekt5 (1) - CELKEM DT B...'!$C$115:$K$118</definedName>
    <definedName function="false" hidden="false" localSheetId="6" name="_xlnm.Print_Titles" vbProcedure="false">'Objekt6 - VZT'!$116:$116</definedName>
    <definedName function="false" hidden="true" localSheetId="6" name="_xlnm._FilterDatabase" vbProcedure="false">'Objekt6 - VZT'!$C$116:$K$127</definedName>
    <definedName function="false" hidden="false" localSheetId="0" name="_xlnm.Print_Titles" vbProcedure="false">'Rekapitulace stavby'!$92:$92</definedName>
    <definedName function="false" hidden="false" localSheetId="0" name="_xlnm.Print_Area" vbProcedure="false">'Rekapitulace stavby'!$D$4:$AO$76;'Rekapitulace stavby'!$C$82:$AQ$101</definedName>
    <definedName function="false" hidden="false" localSheetId="0" name="_xlnm.Print_Titles" vbProcedure="false">'Rekapitulace stavby'!$92:$92</definedName>
    <definedName function="false" hidden="false" localSheetId="0" name="_xlnm.Print_Titles_0" vbProcedure="false">'Rekapitulace stavby'!$92:$92</definedName>
    <definedName function="false" hidden="false" localSheetId="0" name="_xlnm.Print_Titles_0_0" vbProcedure="false">'Rekapitulace stavby'!$92:$92</definedName>
    <definedName function="false" hidden="false" localSheetId="0" name="_xlnm.Print_Titles_0_0_0" vbProcedure="false">'Rekapitulace stavby'!$92:$92</definedName>
    <definedName function="false" hidden="false" localSheetId="1" name="_xlnm.Print_Area" vbProcedure="false">'Objekt2 - 01 Stav.úpravy ...'!$C$4:$J$76;'Objekt2 - 01 Stav.úpravy ...'!$C$82:$J$157;'Objekt2 - 01 Stav.úpravy ...'!$C$163:$J$653</definedName>
    <definedName function="false" hidden="false" localSheetId="1" name="_xlnm.Print_Titles" vbProcedure="false">'Objekt2 - 01 Stav.úpravy ...'!$175:$175</definedName>
    <definedName function="false" hidden="false" localSheetId="1" name="_xlnm.Print_Titles_0" vbProcedure="false">'Objekt2 - 01 Stav.úpravy ...'!$175:$175</definedName>
    <definedName function="false" hidden="false" localSheetId="1" name="_xlnm.Print_Titles_0_0" vbProcedure="false">'Objekt2 - 01 Stav.úpravy ...'!$175:$175</definedName>
    <definedName function="false" hidden="false" localSheetId="1" name="_xlnm.Print_Titles_0_0_0" vbProcedure="false">'Objekt2 - 01 Stav.úpravy ...'!$175:$175</definedName>
    <definedName function="false" hidden="false" localSheetId="2" name="_xlnm.Print_Area" vbProcedure="false">'Objekt3 - ZTI'!$C$4:$J$76;'Objekt3 - ZTI'!$C$82:$J$106;'Objekt3 - ZTI'!$C$112:$J$233</definedName>
    <definedName function="false" hidden="false" localSheetId="2" name="_xlnm.Print_Titles" vbProcedure="false">'Objekt3 - ZTI'!$124:$124</definedName>
    <definedName function="false" hidden="false" localSheetId="2" name="_xlnm.Print_Titles_0" vbProcedure="false">'Objekt3 - ZTI'!$124:$124</definedName>
    <definedName function="false" hidden="false" localSheetId="2" name="_xlnm.Print_Titles_0_0" vbProcedure="false">'Objekt3 - ZTI'!$124:$124</definedName>
    <definedName function="false" hidden="false" localSheetId="2" name="_xlnm.Print_Titles_0_0_0" vbProcedure="false">'Objekt3 - ZTI'!$124:$124</definedName>
    <definedName function="false" hidden="false" localSheetId="3" name="_xlnm.Print_Area" vbProcedure="false">'Objekt4 - Silnoproud'!$C$4:$J$76;'Objekt4 - Silnoproud'!$C$82:$J$111;'Objekt4 - Silnoproud'!$C$117:$J$205</definedName>
    <definedName function="false" hidden="false" localSheetId="3" name="_xlnm.Print_Titles" vbProcedure="false">'Objekt4 - Silnoproud'!$129:$129</definedName>
    <definedName function="false" hidden="false" localSheetId="3" name="_xlnm.Print_Titles_0" vbProcedure="false">'Objekt4 - Silnoproud'!$129:$129</definedName>
    <definedName function="false" hidden="false" localSheetId="3" name="_xlnm.Print_Titles_0_0" vbProcedure="false">'Objekt4 - Silnoproud'!$129:$129</definedName>
    <definedName function="false" hidden="false" localSheetId="3" name="_xlnm.Print_Titles_0_0_0" vbProcedure="false">'Objekt4 - Silnoproud'!$129:$129</definedName>
    <definedName function="false" hidden="false" localSheetId="4" name="_xlnm.Print_Area" vbProcedure="false">'Objekt5 - Slaboproud'!$C$4:$J$76;'Objekt5 - Slaboproud'!$C$82:$J$97;'Objekt5 - Slaboproud'!$C$103:$J$129</definedName>
    <definedName function="false" hidden="false" localSheetId="4" name="_xlnm.Print_Titles" vbProcedure="false">'Objekt5 - Slaboproud'!$115:$115</definedName>
    <definedName function="false" hidden="false" localSheetId="4" name="_xlnm.Print_Titles_0" vbProcedure="false">'Objekt5 - Slaboproud'!$115:$115</definedName>
    <definedName function="false" hidden="false" localSheetId="4" name="_xlnm.Print_Titles_0_0" vbProcedure="false">'Objekt5 - Slaboproud'!$115:$115</definedName>
    <definedName function="false" hidden="false" localSheetId="4" name="_xlnm.Print_Titles_0_0_0" vbProcedure="false">'Objekt5 - Slaboproud'!$115:$115</definedName>
    <definedName function="false" hidden="false" localSheetId="5" name="_xlnm.Print_Area" vbProcedure="false">'Objekt5 (1) - CELKEM DT B...'!$C$4:$J$76;'Objekt5 (1) - CELKEM DT B...'!$C$82:$J$97;'Objekt5 (1) - CELKEM DT B...'!$C$103:$J$118</definedName>
    <definedName function="false" hidden="false" localSheetId="5" name="_xlnm.Print_Titles" vbProcedure="false">'Objekt5 (1) - CELKEM DT B...'!$115:$115</definedName>
    <definedName function="false" hidden="false" localSheetId="5" name="_xlnm.Print_Titles_0" vbProcedure="false">'Objekt5 (1) - CELKEM DT B...'!$115:$115</definedName>
    <definedName function="false" hidden="false" localSheetId="5" name="_xlnm.Print_Titles_0_0" vbProcedure="false">'Objekt5 (1) - CELKEM DT B...'!$115:$115</definedName>
    <definedName function="false" hidden="false" localSheetId="5" name="_xlnm.Print_Titles_0_0_0" vbProcedure="false">'Objekt5 (1) - CELKEM DT B...'!$115:$115</definedName>
    <definedName function="false" hidden="false" localSheetId="6" name="_xlnm.Print_Area" vbProcedure="false">'Objekt6 - VZT'!$C$4:$J$76;'Objekt6 - VZT'!$C$82:$J$98;'Objekt6 - VZT'!$C$104:$J$127</definedName>
    <definedName function="false" hidden="false" localSheetId="6" name="_xlnm.Print_Titles" vbProcedure="false">'Objekt6 - VZT'!$116:$116</definedName>
    <definedName function="false" hidden="false" localSheetId="6" name="_xlnm.Print_Titles_0" vbProcedure="false">'Objekt6 - VZT'!$116:$116</definedName>
    <definedName function="false" hidden="false" localSheetId="6" name="_xlnm.Print_Titles_0_0" vbProcedure="false">'Objekt6 - VZT'!$116:$116</definedName>
    <definedName function="false" hidden="false" localSheetId="6" name="_xlnm.Print_Titles_0_0_0" vbProcedure="false">'Objekt6 - VZT'!$116:$116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<sst xmlns="http://schemas.openxmlformats.org/spreadsheetml/2006/main" count="7744" uniqueCount="1336">
  <si>
    <t xml:space="preserve">Export Komplet</t>
  </si>
  <si>
    <t xml:space="preserve">2.0</t>
  </si>
  <si>
    <t xml:space="preserve">False</t>
  </si>
  <si>
    <t xml:space="preserve">{214c5e23-844d-4fd6-aaf1-8e9d9b42cfc1}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</si>
  <si>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</si>
  <si>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</si>
  <si>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</si>
  <si>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</si>
  <si>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</si>
  <si>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</si>
  <si>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0,001</t>
  </si>
  <si>
    <t xml:space="preserve">Kód:</t>
  </si>
  <si>
    <t xml:space="preserve">21_13</t>
  </si>
  <si>
    <t xml:space="preserve">Stavba:</t>
  </si>
  <si>
    <t xml:space="preserve">Družina</t>
  </si>
  <si>
    <t xml:space="preserve">KSO:</t>
  </si>
  <si>
    <t xml:space="preserve">CC-CZ:</t>
  </si>
  <si>
    <t xml:space="preserve">Místo:</t>
  </si>
  <si>
    <t xml:space="preserve"> </t>
  </si>
  <si>
    <t xml:space="preserve">Datum:</t>
  </si>
  <si>
    <t xml:space="preserve">22. 2. 2021</t>
  </si>
  <si>
    <t xml:space="preserve">Zadavatel:</t>
  </si>
  <si>
    <t xml:space="preserve">IČ:</t>
  </si>
  <si>
    <t xml:space="preserve">DIČ:</t>
  </si>
  <si>
    <t xml:space="preserve">Zhotovitel:</t>
  </si>
  <si>
    <t xml:space="preserve">Projektant: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</si>
  <si>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</si>
  <si>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</si>
  <si>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</si>
  <si>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</si>
  <si>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</si>
  <si>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</si>
  <si>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</si>
  <si>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</si>
  <si>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</si>
  <si>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</si>
  <si>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</si>
  <si>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</si>
  <si>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</si>
  <si>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</si>
  <si>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</si>
  <si>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</si>
  <si>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</si>
  <si>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</si>
  <si>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</si>
  <si>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</si>
  <si>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</si>
  <si>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Zhotovitel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</si>
  <si>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</si>
  <si>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</si>
  <si>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</si>
  <si>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</si>
  <si>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</si>
  <si>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</si>
  <si>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</si>
  <si>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</si>
  <si>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</si>
  <si>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</si>
  <si>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</si>
  <si>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</si>
  <si>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</si>
  <si>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</si>
  <si>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</si>
  <si>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</si>
  <si>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</si>
  <si>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</si>
  <si>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</si>
  <si>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</si>
  <si>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</si>
  <si>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</si>
  <si>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</si>
  <si>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</si>
  <si>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</si>
  <si>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</si>
  <si>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Objekt2</t>
  </si>
  <si>
    <t xml:space="preserve">01 Stav.úpravy Družina</t>
  </si>
  <si>
    <t xml:space="preserve">STA</t>
  </si>
  <si>
    <t xml:space="preserve">1</t>
  </si>
  <si>
    <t xml:space="preserve">{e3b9aaec-15ea-44c9-9c0f-820f7bec03f2}</t>
  </si>
  <si>
    <t xml:space="preserve">2</t>
  </si>
  <si>
    <t xml:space="preserve">Objekt3</t>
  </si>
  <si>
    <t xml:space="preserve">ZTI</t>
  </si>
  <si>
    <t xml:space="preserve">{ef08362b-b10e-42f7-ba4e-5cb5d6f5d9c2}</t>
  </si>
  <si>
    <t xml:space="preserve">Objekt4</t>
  </si>
  <si>
    <t xml:space="preserve">Silnoproud</t>
  </si>
  <si>
    <t xml:space="preserve">{9ea422cc-6495-4f17-98ee-4b7812e2fbbf}</t>
  </si>
  <si>
    <t xml:space="preserve">Objekt5</t>
  </si>
  <si>
    <t xml:space="preserve">Slaboproud</t>
  </si>
  <si>
    <t xml:space="preserve">{20f34852-8ff1-4d12-aa5b-3f8ef2adf680}</t>
  </si>
  <si>
    <t xml:space="preserve">Objekt5 (1)</t>
  </si>
  <si>
    <t xml:space="preserve">Požární signalizace</t>
  </si>
  <si>
    <t xml:space="preserve">{944460e9-5382-4d81-aa11-034bc40ce6a6}</t>
  </si>
  <si>
    <t xml:space="preserve">Objekt6</t>
  </si>
  <si>
    <t xml:space="preserve">VZT</t>
  </si>
  <si>
    <t xml:space="preserve">{a49f2fe6-da7f-4373-9d6c-9ca2d2d29abb}</t>
  </si>
  <si>
    <t xml:space="preserve">KRYCÍ LIST SOUPISU PRACÍ</t>
  </si>
  <si>
    <t xml:space="preserve">Objekt:</t>
  </si>
  <si>
    <t xml:space="preserve">Objekt2 - 01 Stav.úpravy Družina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</si>
  <si>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</si>
  <si>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</si>
  <si>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</si>
  <si>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</si>
  <si>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</si>
  <si>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1 - Zemní práce</t>
  </si>
  <si>
    <t xml:space="preserve">    Celkem za - 1 Zemní práce</t>
  </si>
  <si>
    <t xml:space="preserve">2 - Základy a zvláštní zakládání</t>
  </si>
  <si>
    <t xml:space="preserve">    D1 - 2 Základy a zvláštní zakládání</t>
  </si>
  <si>
    <t xml:space="preserve">3 - Svislé a kompletní konstrukce</t>
  </si>
  <si>
    <t xml:space="preserve">    D2 - 3 Svislé a kompletní konstrukce</t>
  </si>
  <si>
    <t xml:space="preserve">4 - Vodorovné konstrukce</t>
  </si>
  <si>
    <t xml:space="preserve">    D3 - 4 Vodorovné konstrukce</t>
  </si>
  <si>
    <t xml:space="preserve">61 - Upravy povrchů vnitřní</t>
  </si>
  <si>
    <t xml:space="preserve">    D4 - 61 Upravy povrchů vnitřní</t>
  </si>
  <si>
    <t xml:space="preserve">    62 - Úpravy povrchů vnější</t>
  </si>
  <si>
    <t xml:space="preserve">    D5 - 62 Úpravy povrchů vnější</t>
  </si>
  <si>
    <t xml:space="preserve">63 - Podlahy a podlahové konstrukce</t>
  </si>
  <si>
    <t xml:space="preserve">    D6 - 63 Podlahy a podlahové konstrukce</t>
  </si>
  <si>
    <t xml:space="preserve">89 - Ostatní konstrukce na trubním vedení</t>
  </si>
  <si>
    <t xml:space="preserve">    D7 - 89 Ostatní konstrukce na trubním vedení</t>
  </si>
  <si>
    <t xml:space="preserve">9001 - Vedlejší náklady dle vyhl.230/2012 Sb</t>
  </si>
  <si>
    <t xml:space="preserve">    D8 - 9001 Vedlejší náklady dle vyhl.230/2012 Sb</t>
  </si>
  <si>
    <t xml:space="preserve">9002 - Ostatní náklady dle vyhl.230/2012 Sb</t>
  </si>
  <si>
    <t xml:space="preserve">    D9 - 9002 Ostatní náklady dle vyhl.230/2012 Sb</t>
  </si>
  <si>
    <t xml:space="preserve">94 - Lešení a stavební výtahy</t>
  </si>
  <si>
    <t xml:space="preserve">    D10 - 94 Lešení a stavební výtahy</t>
  </si>
  <si>
    <t xml:space="preserve">95 - Dokončovací konstrukce na pozemních stavbách</t>
  </si>
  <si>
    <t xml:space="preserve">    D11 - 95 Dokončovací konstrukce na pozemních stavbách</t>
  </si>
  <si>
    <t xml:space="preserve">96 - Bourání konstrukcí</t>
  </si>
  <si>
    <t xml:space="preserve">    D12 - 96 Bourání konstrukcí</t>
  </si>
  <si>
    <t xml:space="preserve">97 - Prorážení otvorů</t>
  </si>
  <si>
    <t xml:space="preserve">    D13 - 97 Prorážení otvorů</t>
  </si>
  <si>
    <t xml:space="preserve">99 - Staveništní přesun hmot</t>
  </si>
  <si>
    <t xml:space="preserve">    D14 - 99 Staveništní přesun hmot</t>
  </si>
  <si>
    <t xml:space="preserve">711 - Izolace proti vodě</t>
  </si>
  <si>
    <t xml:space="preserve">    D15 - 711 Izolace proti vodě</t>
  </si>
  <si>
    <t xml:space="preserve">713 - Izolace tepelné</t>
  </si>
  <si>
    <t xml:space="preserve">    D16 - 713 Izolace tepelné</t>
  </si>
  <si>
    <t xml:space="preserve">720 - Zdravotechnická instalace</t>
  </si>
  <si>
    <t xml:space="preserve">    D17 - 720 Zdravotechnická instalace</t>
  </si>
  <si>
    <t xml:space="preserve">766 - Konstrukce truhlářské</t>
  </si>
  <si>
    <t xml:space="preserve">    D18 - 766 Konstrukce truhlářské</t>
  </si>
  <si>
    <t xml:space="preserve">767 - Konstrukce zámečnické</t>
  </si>
  <si>
    <t xml:space="preserve">    D19 - 767 Konstrukce zámečnické</t>
  </si>
  <si>
    <t xml:space="preserve">771 - Podlahy z dlaždic a obklady</t>
  </si>
  <si>
    <t xml:space="preserve">    D20 - 771 Podlahy z dlaždic a obklady</t>
  </si>
  <si>
    <t xml:space="preserve">775 - Podlahy vlysové a parketové</t>
  </si>
  <si>
    <t xml:space="preserve">    D21 - 755 Podlahy vlysové a parketové</t>
  </si>
  <si>
    <t xml:space="preserve">776 - Podlahy povlakové</t>
  </si>
  <si>
    <t xml:space="preserve">    D22 - 776 Podlahy povlakové</t>
  </si>
  <si>
    <t xml:space="preserve">781 - Obklady keramické</t>
  </si>
  <si>
    <t xml:space="preserve">    D23 - 781 Obklady keramické</t>
  </si>
  <si>
    <t xml:space="preserve">783 - Nátěry</t>
  </si>
  <si>
    <t xml:space="preserve">    D24 - 783 Nátěry</t>
  </si>
  <si>
    <t xml:space="preserve">784 - Malby</t>
  </si>
  <si>
    <t xml:space="preserve">    D25 - 784 Malby</t>
  </si>
  <si>
    <t xml:space="preserve">M21 - Elektromontáže</t>
  </si>
  <si>
    <t xml:space="preserve">    D26 - M21 Elektromontáže</t>
  </si>
  <si>
    <t xml:space="preserve">M22 - Montáž sdělovací a zabezp. techniky</t>
  </si>
  <si>
    <t xml:space="preserve">    D27 - M22 Montáž sdělovací a zabezp. techniky</t>
  </si>
  <si>
    <t xml:space="preserve">M24 - Montáže vzduchotechnických zařízení </t>
  </si>
  <si>
    <t xml:space="preserve">    D28 - M24 Montáže vzduchotechnických zařízení </t>
  </si>
  <si>
    <t xml:space="preserve">D96 - Přesuny suti a vybouraných hmot</t>
  </si>
  <si>
    <t xml:space="preserve">    D29 - D96 Přesuny suti a vybouraných hmot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</si>
  <si>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</si>
  <si>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</si>
  <si>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</si>
  <si>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</si>
  <si>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</si>
  <si>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</si>
  <si>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</si>
  <si>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</si>
  <si>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</si>
  <si>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</si>
  <si>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</si>
  <si>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</si>
  <si>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</si>
  <si>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Zemní práce</t>
  </si>
  <si>
    <t xml:space="preserve">ROZPOCET</t>
  </si>
  <si>
    <t xml:space="preserve">4</t>
  </si>
  <si>
    <t xml:space="preserve">K</t>
  </si>
  <si>
    <t xml:space="preserve">139711101</t>
  </si>
  <si>
    <t xml:space="preserve">Vykopávka v uzavřených prostorách</t>
  </si>
  <si>
    <t xml:space="preserve">m3</t>
  </si>
  <si>
    <t xml:space="preserve">VV</t>
  </si>
  <si>
    <t xml:space="preserve">výkres č. 3:</t>
  </si>
  <si>
    <t xml:space="preserve">rýhy pro kanalizaci, vodu, nové vnitřní rohože</t>
  </si>
  <si>
    <t xml:space="preserve">0,2*17,5</t>
  </si>
  <si>
    <t xml:space="preserve">Součet</t>
  </si>
  <si>
    <t xml:space="preserve">5</t>
  </si>
  <si>
    <t xml:space="preserve">161101101</t>
  </si>
  <si>
    <t xml:space="preserve">Svislé přemístění výkopku z hor.1-4 do 2,5 m</t>
  </si>
  <si>
    <t xml:space="preserve">6</t>
  </si>
  <si>
    <t xml:space="preserve">162201203</t>
  </si>
  <si>
    <t xml:space="preserve">Vodorovné přemíst.výkopku, kolečko hor.1-4, do 10m</t>
  </si>
  <si>
    <t xml:space="preserve">7</t>
  </si>
  <si>
    <t xml:space="preserve">162701105</t>
  </si>
  <si>
    <t xml:space="preserve">Vodorovné přemístění výkopku z hor.1-4 do 10000 m</t>
  </si>
  <si>
    <t xml:space="preserve">8</t>
  </si>
  <si>
    <t xml:space="preserve">167101102</t>
  </si>
  <si>
    <t xml:space="preserve">Nakládání výkopku z hor.1-4 v množství do 100 m3</t>
  </si>
  <si>
    <t xml:space="preserve">10</t>
  </si>
  <si>
    <t xml:space="preserve">9</t>
  </si>
  <si>
    <t xml:space="preserve">171201201</t>
  </si>
  <si>
    <t xml:space="preserve">Uložení sypaniny na skl.-sypanina na výšku přes 2m</t>
  </si>
  <si>
    <t xml:space="preserve">12</t>
  </si>
  <si>
    <t xml:space="preserve">199000002</t>
  </si>
  <si>
    <t xml:space="preserve">Poplatek za skládku horniny 1- 4</t>
  </si>
  <si>
    <t xml:space="preserve">14</t>
  </si>
  <si>
    <t xml:space="preserve">Celkem za</t>
  </si>
  <si>
    <t xml:space="preserve">1 Zemní práce</t>
  </si>
  <si>
    <t xml:space="preserve">Základy a zvláštní zakládání</t>
  </si>
  <si>
    <t xml:space="preserve">13</t>
  </si>
  <si>
    <t xml:space="preserve">273321311</t>
  </si>
  <si>
    <t xml:space="preserve">Železobeton základových desek C 16/20</t>
  </si>
  <si>
    <t xml:space="preserve">16</t>
  </si>
  <si>
    <t xml:space="preserve">BZ:</t>
  </si>
  <si>
    <t xml:space="preserve">0,3*3,5*0,3</t>
  </si>
  <si>
    <t xml:space="preserve">273362021</t>
  </si>
  <si>
    <t xml:space="preserve">Výztuž základových desek ze svařovaných sití KARI</t>
  </si>
  <si>
    <t xml:space="preserve">t</t>
  </si>
  <si>
    <t xml:space="preserve">18</t>
  </si>
  <si>
    <t xml:space="preserve">273321854</t>
  </si>
  <si>
    <t xml:space="preserve">Systémové bednění pro opakované použití</t>
  </si>
  <si>
    <t xml:space="preserve">m2</t>
  </si>
  <si>
    <t xml:space="preserve">20</t>
  </si>
  <si>
    <t xml:space="preserve">0,3*3,5*2</t>
  </si>
  <si>
    <t xml:space="preserve">D1</t>
  </si>
  <si>
    <t xml:space="preserve">2 Základy a zvláštní zakládání</t>
  </si>
  <si>
    <t xml:space="preserve">3</t>
  </si>
  <si>
    <t xml:space="preserve">Svislé a kompletní konstrukce</t>
  </si>
  <si>
    <t xml:space="preserve">317168123</t>
  </si>
  <si>
    <t xml:space="preserve">Překlad  nosný prefabrikovaný 238/1750</t>
  </si>
  <si>
    <t xml:space="preserve">kus</t>
  </si>
  <si>
    <t xml:space="preserve">22</t>
  </si>
  <si>
    <t xml:space="preserve">výkres č. 3,4:</t>
  </si>
  <si>
    <t xml:space="preserve">317168123.1</t>
  </si>
  <si>
    <t xml:space="preserve">Překlad plochý prefabrikovaný 115/1250</t>
  </si>
  <si>
    <t xml:space="preserve">24</t>
  </si>
  <si>
    <t xml:space="preserve">317168123.2</t>
  </si>
  <si>
    <t xml:space="preserve">Překlad  nosný prefabrikovaný 235/1250</t>
  </si>
  <si>
    <t xml:space="preserve">26</t>
  </si>
  <si>
    <t xml:space="preserve">23</t>
  </si>
  <si>
    <t xml:space="preserve">317168123.3</t>
  </si>
  <si>
    <t xml:space="preserve">Překlad  nosný prefabrikovaný 235/2500</t>
  </si>
  <si>
    <t xml:space="preserve">28</t>
  </si>
  <si>
    <t xml:space="preserve">317941121</t>
  </si>
  <si>
    <t xml:space="preserve">Osazení ocelových válcovaných nosníků do č.12</t>
  </si>
  <si>
    <t xml:space="preserve">30</t>
  </si>
  <si>
    <t xml:space="preserve">25</t>
  </si>
  <si>
    <t xml:space="preserve">317234410</t>
  </si>
  <si>
    <t xml:space="preserve">Vyzdívka plnými cihlami pálenými na MC</t>
  </si>
  <si>
    <t xml:space="preserve">32</t>
  </si>
  <si>
    <t xml:space="preserve">výkres č. 4,5,6 a 7</t>
  </si>
  <si>
    <t xml:space="preserve">'0,67+1</t>
  </si>
  <si>
    <t xml:space="preserve">340239212</t>
  </si>
  <si>
    <t xml:space="preserve">Zazdívka otvorů pl.4 m2,cihlami tl.zdi nad 10 cm</t>
  </si>
  <si>
    <t xml:space="preserve">34</t>
  </si>
  <si>
    <t xml:space="preserve">výkres č. 5 a 6:</t>
  </si>
  <si>
    <t xml:space="preserve">3*2,7</t>
  </si>
  <si>
    <t xml:space="preserve">27</t>
  </si>
  <si>
    <t xml:space="preserve">342248114</t>
  </si>
  <si>
    <t xml:space="preserve">Příčky 10 P+D na MVC 5, tl. 100 mm</t>
  </si>
  <si>
    <t xml:space="preserve">36</t>
  </si>
  <si>
    <t xml:space="preserve">342248114.1</t>
  </si>
  <si>
    <t xml:space="preserve">Zazdívky zárubní na MVC 5, tl. 100 mm</t>
  </si>
  <si>
    <t xml:space="preserve">38</t>
  </si>
  <si>
    <t xml:space="preserve">(10*0,1)*2</t>
  </si>
  <si>
    <t xml:space="preserve">29</t>
  </si>
  <si>
    <t xml:space="preserve">346244381</t>
  </si>
  <si>
    <t xml:space="preserve">Plentování ocelových nosníků výšky do 20 cm</t>
  </si>
  <si>
    <t xml:space="preserve">40</t>
  </si>
  <si>
    <t xml:space="preserve">výkres č. 5:</t>
  </si>
  <si>
    <t xml:space="preserve">L60</t>
  </si>
  <si>
    <t xml:space="preserve">0,7*0,1*4</t>
  </si>
  <si>
    <t xml:space="preserve">349231811</t>
  </si>
  <si>
    <t xml:space="preserve">Přizdívka ostění s ozubem z cihel, kapsy do 15 cm</t>
  </si>
  <si>
    <t xml:space="preserve">42</t>
  </si>
  <si>
    <t xml:space="preserve">31</t>
  </si>
  <si>
    <t xml:space="preserve">13380620</t>
  </si>
  <si>
    <t xml:space="preserve">Tyč průřezu U160, střední, jakost oceli 11375</t>
  </si>
  <si>
    <t xml:space="preserve">44</t>
  </si>
  <si>
    <t xml:space="preserve">výkres č.3:</t>
  </si>
  <si>
    <t xml:space="preserve">L 60/60/6</t>
  </si>
  <si>
    <t xml:space="preserve">0,02</t>
  </si>
  <si>
    <t xml:space="preserve">342261212</t>
  </si>
  <si>
    <t xml:space="preserve">Plentování svislých rýh potrubí kanalizačního do 30 cm</t>
  </si>
  <si>
    <t xml:space="preserve">46</t>
  </si>
  <si>
    <t xml:space="preserve">výkres č. 5 , 6 a 7:</t>
  </si>
  <si>
    <t xml:space="preserve">(0,2+0,2+0,2+0,2+0,2+0,2)*3</t>
  </si>
  <si>
    <t xml:space="preserve">342264051</t>
  </si>
  <si>
    <t xml:space="preserve">D+M Revizní dvířka do  stěny, rámeček 300/300mm, přetíratelná malbou</t>
  </si>
  <si>
    <t xml:space="preserve">48</t>
  </si>
  <si>
    <t xml:space="preserve">výkres č. 5, 6 a7:</t>
  </si>
  <si>
    <t xml:space="preserve">D2</t>
  </si>
  <si>
    <t xml:space="preserve">3 Svislé a kompletní konstrukce</t>
  </si>
  <si>
    <t xml:space="preserve">Vodorovné konstrukce</t>
  </si>
  <si>
    <t xml:space="preserve">Odstranění  podlahových PVC vč obv.zalištování</t>
  </si>
  <si>
    <t xml:space="preserve">50</t>
  </si>
  <si>
    <t xml:space="preserve">výkres č. 3, B2, místnost č B1.08, B1.06, B1.10, B1.07</t>
  </si>
  <si>
    <t xml:space="preserve">43,3+39,2+17,6+15,2</t>
  </si>
  <si>
    <t xml:space="preserve">výkres č. 4, místnost č B 2.03, B2.06, B2.07, B2.08</t>
  </si>
  <si>
    <t xml:space="preserve">19,95+45,27+64,3+42,5</t>
  </si>
  <si>
    <t xml:space="preserve">výkres 6 a 7 - schodištové stupně, podstupnice, olištování</t>
  </si>
  <si>
    <t xml:space="preserve">62,3</t>
  </si>
  <si>
    <t xml:space="preserve">D3</t>
  </si>
  <si>
    <t xml:space="preserve">4 Vodorovné konstrukce</t>
  </si>
  <si>
    <t xml:space="preserve">61</t>
  </si>
  <si>
    <t xml:space="preserve">Upravy povrchů vnitřní</t>
  </si>
  <si>
    <t xml:space="preserve">611471411</t>
  </si>
  <si>
    <t xml:space="preserve">Úprava stropů aktivovaným štukem tl. 2 - 3 mm</t>
  </si>
  <si>
    <t xml:space="preserve">52</t>
  </si>
  <si>
    <t xml:space="preserve">dle popisu uvedeném v technické zprávě:</t>
  </si>
  <si>
    <t xml:space="preserve">vápenná omítka na bázi hydraulického vápna:</t>
  </si>
  <si>
    <t xml:space="preserve">(10,8+23,3+9,25+5+6,7+43,85+15,66+43,0+1,4+17,8+4,3+13,6)+(1,96+17,8+9,4+6,7+1,8+45,8+65,0+42,5)</t>
  </si>
  <si>
    <t xml:space="preserve">37</t>
  </si>
  <si>
    <t xml:space="preserve">612421637</t>
  </si>
  <si>
    <t xml:space="preserve">Omítka vnitřní zdiva, MV, štuková</t>
  </si>
  <si>
    <t xml:space="preserve">54</t>
  </si>
  <si>
    <t xml:space="preserve">612425931</t>
  </si>
  <si>
    <t xml:space="preserve">Omítka vápenná vnitřního ostění - štuková</t>
  </si>
  <si>
    <t xml:space="preserve">56</t>
  </si>
  <si>
    <t xml:space="preserve">opravy po výměně  dveří</t>
  </si>
  <si>
    <t xml:space="preserve">vápenná omítka na bázi vzdušného a hydraulického vápna tl. 10 mm:</t>
  </si>
  <si>
    <t xml:space="preserve">22*0,3*2,5</t>
  </si>
  <si>
    <t xml:space="preserve">39</t>
  </si>
  <si>
    <t xml:space="preserve">612433212</t>
  </si>
  <si>
    <t xml:space="preserve">Omítka jádrová vnitřní, tl.25 mm</t>
  </si>
  <si>
    <t xml:space="preserve">58</t>
  </si>
  <si>
    <t xml:space="preserve">612451121</t>
  </si>
  <si>
    <t xml:space="preserve">Omítka vnitřní zdiva, cementová (MC), hladká</t>
  </si>
  <si>
    <t xml:space="preserve">60</t>
  </si>
  <si>
    <t xml:space="preserve">pod keramický obklad dle popisu uvedeném v technické zprávě:</t>
  </si>
  <si>
    <t xml:space="preserve">výkres č. 5, 6 a 7:</t>
  </si>
  <si>
    <t xml:space="preserve">(4,2+1,2+1,7+3,3+1,2+0,6)*2,1*2</t>
  </si>
  <si>
    <t xml:space="preserve">(4,5+17,6+15,6+10,6+4)*2,1</t>
  </si>
  <si>
    <t xml:space="preserve">0,6*2,5+1,6*1,2+1,6*1,2+1,2*2,5+1,2*2,1+1,6*1,2+2,6*1,2</t>
  </si>
  <si>
    <t xml:space="preserve">41</t>
  </si>
  <si>
    <t xml:space="preserve">612471411</t>
  </si>
  <si>
    <t xml:space="preserve">Úprava vnitřních stěn aktivovaným štukem</t>
  </si>
  <si>
    <t xml:space="preserve">62</t>
  </si>
  <si>
    <t xml:space="preserve">vápenná omítka na bázi  hydraulického vápna:</t>
  </si>
  <si>
    <t xml:space="preserve">(14,7+5+15+8+2,7+1)*0,7</t>
  </si>
  <si>
    <t xml:space="preserve">(26,6+40,6+26,6+15,5+16,9+28,1+34,8+27,1+39,2)*3</t>
  </si>
  <si>
    <t xml:space="preserve">odpočet :</t>
  </si>
  <si>
    <t xml:space="preserve">-(1,17*1,78*18)-(1,6*2*2*2)-(0,8*2*14)</t>
  </si>
  <si>
    <t xml:space="preserve">D4</t>
  </si>
  <si>
    <t xml:space="preserve">61 Upravy povrchů vnitřní</t>
  </si>
  <si>
    <t xml:space="preserve">Úpravy povrchů vnější</t>
  </si>
  <si>
    <t xml:space="preserve">612425931.1</t>
  </si>
  <si>
    <t xml:space="preserve">Omítka vápennocementová venkovní - štuková</t>
  </si>
  <si>
    <t xml:space="preserve">64</t>
  </si>
  <si>
    <t xml:space="preserve">výkres č. 5 a 6: Začištění venkovních špalet oken, mříží a dveří, prostupů VZT a kabeláže elektro</t>
  </si>
  <si>
    <t xml:space="preserve">3,97+2,2+0,75+2,9+1,36</t>
  </si>
  <si>
    <t xml:space="preserve">D5</t>
  </si>
  <si>
    <t xml:space="preserve">62 Úpravy povrchů vnější</t>
  </si>
  <si>
    <t xml:space="preserve">63</t>
  </si>
  <si>
    <t xml:space="preserve">Podlahy a podlahové konstrukce</t>
  </si>
  <si>
    <t xml:space="preserve">631313611</t>
  </si>
  <si>
    <t xml:space="preserve">Mazanina betonová tl. 8 - 12 cm C 16/20</t>
  </si>
  <si>
    <t xml:space="preserve">66</t>
  </si>
  <si>
    <t xml:space="preserve">výkres č. 3, 4:</t>
  </si>
  <si>
    <t xml:space="preserve">B1:</t>
  </si>
  <si>
    <t xml:space="preserve">(4,3+13,6+19,7+15,7+19,7)*0,12</t>
  </si>
  <si>
    <t xml:space="preserve">výkres č. 4:</t>
  </si>
  <si>
    <t xml:space="preserve">místnost B2.03, skladba B4:</t>
  </si>
  <si>
    <t xml:space="preserve">19,4*0,12</t>
  </si>
  <si>
    <t xml:space="preserve">místnost B1.08, skladba B5:</t>
  </si>
  <si>
    <t xml:space="preserve">42,8*0,12</t>
  </si>
  <si>
    <t xml:space="preserve">631319171</t>
  </si>
  <si>
    <t xml:space="preserve">Příplatek za stržení povrchu mazaniny tl. 12 cm</t>
  </si>
  <si>
    <t xml:space="preserve">68</t>
  </si>
  <si>
    <t xml:space="preserve">631362021</t>
  </si>
  <si>
    <t xml:space="preserve">Výztuž mazanin svařovanou sítí z drátů Kari</t>
  </si>
  <si>
    <t xml:space="preserve">70</t>
  </si>
  <si>
    <t xml:space="preserve">(4,3+13,6+19,7+15,7+19,7)*0,003033</t>
  </si>
  <si>
    <t xml:space="preserve">B4:</t>
  </si>
  <si>
    <t xml:space="preserve">19,4*0,003033</t>
  </si>
  <si>
    <t xml:space="preserve">B5:</t>
  </si>
  <si>
    <t xml:space="preserve">42,8*0,003033</t>
  </si>
  <si>
    <t xml:space="preserve">49</t>
  </si>
  <si>
    <t xml:space="preserve">631571004</t>
  </si>
  <si>
    <t xml:space="preserve">Násyp ze štěrkopísku 0 - 32, tř. I</t>
  </si>
  <si>
    <t xml:space="preserve">72</t>
  </si>
  <si>
    <t xml:space="preserve">D6</t>
  </si>
  <si>
    <t xml:space="preserve">63 Podlahy a podlahové konstrukce</t>
  </si>
  <si>
    <t xml:space="preserve">89</t>
  </si>
  <si>
    <t xml:space="preserve">Ostatní konstrukce na trubním vedení</t>
  </si>
  <si>
    <t xml:space="preserve">890 00</t>
  </si>
  <si>
    <t xml:space="preserve">Vyčištění stávající venkovní kanalizační revizní šachty</t>
  </si>
  <si>
    <t xml:space="preserve">kpl</t>
  </si>
  <si>
    <t xml:space="preserve">74</t>
  </si>
  <si>
    <t xml:space="preserve">poznámka ve výkrese ZTV - kanalizace</t>
  </si>
  <si>
    <t xml:space="preserve">D7</t>
  </si>
  <si>
    <t xml:space="preserve">89 Ostatní konstrukce na trubním vedení</t>
  </si>
  <si>
    <t xml:space="preserve">9001</t>
  </si>
  <si>
    <t xml:space="preserve">Vedlejší náklady dle vyhl.230/2012 Sb</t>
  </si>
  <si>
    <t xml:space="preserve">51</t>
  </si>
  <si>
    <t xml:space="preserve">90050001</t>
  </si>
  <si>
    <t xml:space="preserve">vybudování zařízení staveniště</t>
  </si>
  <si>
    <t xml:space="preserve">soubor</t>
  </si>
  <si>
    <t xml:space="preserve">76</t>
  </si>
  <si>
    <t xml:space="preserve">90050002</t>
  </si>
  <si>
    <t xml:space="preserve">provoz zařízení staveniště</t>
  </si>
  <si>
    <t xml:space="preserve">78</t>
  </si>
  <si>
    <t xml:space="preserve">53</t>
  </si>
  <si>
    <t xml:space="preserve">90050003</t>
  </si>
  <si>
    <t xml:space="preserve">odstranění zařízení staveniště</t>
  </si>
  <si>
    <t xml:space="preserve">80</t>
  </si>
  <si>
    <t xml:space="preserve">90050004</t>
  </si>
  <si>
    <t xml:space="preserve">náklady na zábor a dopravní opatření po dobu výstavby</t>
  </si>
  <si>
    <t xml:space="preserve">82</t>
  </si>
  <si>
    <t xml:space="preserve">D8</t>
  </si>
  <si>
    <t xml:space="preserve">9001 Vedlejší náklady dle vyhl.230/2012 Sb</t>
  </si>
  <si>
    <t xml:space="preserve">9002</t>
  </si>
  <si>
    <t xml:space="preserve">Ostatní náklady dle vyhl.230/2012 Sb</t>
  </si>
  <si>
    <t xml:space="preserve">55</t>
  </si>
  <si>
    <t xml:space="preserve">90060002</t>
  </si>
  <si>
    <t xml:space="preserve">Dokumentace skutečného proved.dle vyhl. 499/2006 ve třech listinných vyhotov+1x na CD- Rom</t>
  </si>
  <si>
    <t xml:space="preserve">84</t>
  </si>
  <si>
    <t xml:space="preserve">90060004</t>
  </si>
  <si>
    <t xml:space="preserve">Vytyčení inž. sítí,ochrana stávajících vedení a zařízení před poškozením</t>
  </si>
  <si>
    <t xml:space="preserve">86</t>
  </si>
  <si>
    <t xml:space="preserve">57</t>
  </si>
  <si>
    <t xml:space="preserve">90060006</t>
  </si>
  <si>
    <t xml:space="preserve">D+M celobarev.inform.panelu k označení staveniště tech.param.dle prav.publicity pro konkrét.projekt</t>
  </si>
  <si>
    <t xml:space="preserve">88</t>
  </si>
  <si>
    <t xml:space="preserve">90060007</t>
  </si>
  <si>
    <t xml:space="preserve">D+M stálé infor.tab.pro venkovní prostř.-pamět.des tech.param.dle prav.publicity pro konkrét.projekt</t>
  </si>
  <si>
    <t xml:space="preserve">90</t>
  </si>
  <si>
    <t xml:space="preserve">59</t>
  </si>
  <si>
    <t xml:space="preserve">90060008</t>
  </si>
  <si>
    <t xml:space="preserve">Náklady spojené s pojištěním odpovědnosti za škodu jak je uvedeno v návrhu smlouvy o dílo</t>
  </si>
  <si>
    <t xml:space="preserve">92</t>
  </si>
  <si>
    <t xml:space="preserve">D9</t>
  </si>
  <si>
    <t xml:space="preserve">9002 Ostatní náklady dle vyhl.230/2012 Sb</t>
  </si>
  <si>
    <t xml:space="preserve">94</t>
  </si>
  <si>
    <t xml:space="preserve">Lešení a stavební výtahy</t>
  </si>
  <si>
    <t xml:space="preserve">941955002</t>
  </si>
  <si>
    <t xml:space="preserve">Lešení lehké pomocné, výška podlahy do 1,9 m</t>
  </si>
  <si>
    <t xml:space="preserve">výkres č.5 a 6:</t>
  </si>
  <si>
    <t xml:space="preserve">10,8+23,3+9,25+5+6,7+43,85+15,66+43+1,4+17,8+4,3+13,6+1,96+17,8+9,4+6,7+1,8+45,8+65+42</t>
  </si>
  <si>
    <t xml:space="preserve">D10</t>
  </si>
  <si>
    <t xml:space="preserve">94 Lešení a stavební výtahy</t>
  </si>
  <si>
    <t xml:space="preserve">95</t>
  </si>
  <si>
    <t xml:space="preserve">Dokončovací konstrukce na pozemních stavbách</t>
  </si>
  <si>
    <t xml:space="preserve">952900000</t>
  </si>
  <si>
    <t xml:space="preserve">Oprava a vyčištění stávajících stupňů, podstupnic a podest  schodiště</t>
  </si>
  <si>
    <t xml:space="preserve">96</t>
  </si>
  <si>
    <t xml:space="preserve">952901114</t>
  </si>
  <si>
    <t xml:space="preserve">Vyčištění budov o výšce podlaží do 4 m</t>
  </si>
  <si>
    <t xml:space="preserve">98</t>
  </si>
  <si>
    <t xml:space="preserve">385,12 + 210</t>
  </si>
  <si>
    <t xml:space="preserve">953171001</t>
  </si>
  <si>
    <t xml:space="preserve">Osazování konstrukcí zámečnických do 50 kg</t>
  </si>
  <si>
    <t xml:space="preserve">100</t>
  </si>
  <si>
    <t xml:space="preserve">Z 1:</t>
  </si>
  <si>
    <t xml:space="preserve">65</t>
  </si>
  <si>
    <t xml:space="preserve">953171001.1</t>
  </si>
  <si>
    <t xml:space="preserve">Osazování poklopů, rohoží, zábradlí, mříží  ocelových do 50 kg</t>
  </si>
  <si>
    <t xml:space="preserve">102</t>
  </si>
  <si>
    <t xml:space="preserve">953941611</t>
  </si>
  <si>
    <t xml:space="preserve">Osazení konzol ve zdivu cihelném</t>
  </si>
  <si>
    <t xml:space="preserve">104</t>
  </si>
  <si>
    <t xml:space="preserve">67</t>
  </si>
  <si>
    <t xml:space="preserve">449 84120</t>
  </si>
  <si>
    <t xml:space="preserve">Držák na hasicí přístroj</t>
  </si>
  <si>
    <t xml:space="preserve">106</t>
  </si>
  <si>
    <t xml:space="preserve">950 00</t>
  </si>
  <si>
    <t xml:space="preserve">D+M informačních a výstražných tabulek dle PBŘ</t>
  </si>
  <si>
    <t xml:space="preserve">108</t>
  </si>
  <si>
    <t xml:space="preserve">69</t>
  </si>
  <si>
    <t xml:space="preserve">950 01</t>
  </si>
  <si>
    <t xml:space="preserve">Zakrytí stávajících oken, dveří, podlah fólií vč. likvidace po dokončení stavby</t>
  </si>
  <si>
    <t xml:space="preserve">110</t>
  </si>
  <si>
    <t xml:space="preserve">v rozsahu celé stavby</t>
  </si>
  <si>
    <t xml:space="preserve">(1,17*1,78*18)+(1,6*2*2*2)+(0,8*2*14)</t>
  </si>
  <si>
    <t xml:space="preserve">44984124</t>
  </si>
  <si>
    <t xml:space="preserve">Přístroj hasicí dle specifikace v PBŘ</t>
  </si>
  <si>
    <t xml:space="preserve">112</t>
  </si>
  <si>
    <t xml:space="preserve">D11</t>
  </si>
  <si>
    <t xml:space="preserve">95 Dokončovací konstrukce na pozemních stavbách</t>
  </si>
  <si>
    <t xml:space="preserve">Bourání konstrukcí</t>
  </si>
  <si>
    <t xml:space="preserve">962023391</t>
  </si>
  <si>
    <t xml:space="preserve">Bourání zdiva nadzákladového smíšeného na MVC</t>
  </si>
  <si>
    <t xml:space="preserve">114</t>
  </si>
  <si>
    <t xml:space="preserve">75</t>
  </si>
  <si>
    <t xml:space="preserve">962031132</t>
  </si>
  <si>
    <t xml:space="preserve">Bourání příček cihelných tl. 10 cm</t>
  </si>
  <si>
    <t xml:space="preserve">116</t>
  </si>
  <si>
    <t xml:space="preserve">výkres č. 3 a 4:</t>
  </si>
  <si>
    <t xml:space="preserve">(3,11+3,11+1,31+1,31+1,31+3,6)*2,2+(1,2*2,3+2,65*3)+2*(0,84*2)+(5,33*3*2)+(22*0,2*2,2)-9*(0,8*2)</t>
  </si>
  <si>
    <t xml:space="preserve">962031133</t>
  </si>
  <si>
    <t xml:space="preserve">Bourání příček cihelných tl. 15 cm</t>
  </si>
  <si>
    <t xml:space="preserve">118</t>
  </si>
  <si>
    <t xml:space="preserve">výkres č. 3 :</t>
  </si>
  <si>
    <t xml:space="preserve">(5,2*3)*2-(0,8*2*2)</t>
  </si>
  <si>
    <t xml:space="preserve">výkres č. 4 :</t>
  </si>
  <si>
    <t xml:space="preserve">(5,3*2,8)*2-(0,8*2*2)*2</t>
  </si>
  <si>
    <t xml:space="preserve">965042141</t>
  </si>
  <si>
    <t xml:space="preserve">Bourání mazanin betonových tl. 10 cm, nad 4 m2</t>
  </si>
  <si>
    <t xml:space="preserve">120</t>
  </si>
  <si>
    <t xml:space="preserve">výkres č.3 a 4:</t>
  </si>
  <si>
    <t xml:space="preserve">B1, B5:</t>
  </si>
  <si>
    <t xml:space="preserve">(3,4+16,2+6+9,9+4,8+24,7+9,7+4,2+2,8+17,3+11,3+11,5)*0,1</t>
  </si>
  <si>
    <t xml:space="preserve">Prohlubně pro rohožky čistící zóny</t>
  </si>
  <si>
    <t xml:space="preserve">(1,7*1,1+1,1*1,1)*0,1</t>
  </si>
  <si>
    <t xml:space="preserve">965081813</t>
  </si>
  <si>
    <t xml:space="preserve">Bourání dlaždic keramických a teracových tl. nad 1 cm, nad 1 m2</t>
  </si>
  <si>
    <t xml:space="preserve">122</t>
  </si>
  <si>
    <t xml:space="preserve">3,4+16,2+6+9,9+4,8+24,7+9,7+4,2+2,8+17,3</t>
  </si>
  <si>
    <t xml:space="preserve">85</t>
  </si>
  <si>
    <t xml:space="preserve">968071125</t>
  </si>
  <si>
    <t xml:space="preserve">Vyvěšení  křídel dveří pl. 2 m2</t>
  </si>
  <si>
    <t xml:space="preserve">124</t>
  </si>
  <si>
    <t xml:space="preserve">968072455</t>
  </si>
  <si>
    <t xml:space="preserve">Vybourání kovových dveřních zárubní pl. do 2 m2</t>
  </si>
  <si>
    <t xml:space="preserve">126</t>
  </si>
  <si>
    <t xml:space="preserve">0,8*1,97*26</t>
  </si>
  <si>
    <t xml:space="preserve">968072455.1</t>
  </si>
  <si>
    <t xml:space="preserve">Vybourání  vchodových dveří pl. do10 m2</t>
  </si>
  <si>
    <t xml:space="preserve">128</t>
  </si>
  <si>
    <t xml:space="preserve">1,1*2,2</t>
  </si>
  <si>
    <t xml:space="preserve">968071125.1</t>
  </si>
  <si>
    <t xml:space="preserve">Demontáž zařizovacích předmětů zdravotechniky a bojlerů</t>
  </si>
  <si>
    <t xml:space="preserve">130</t>
  </si>
  <si>
    <t xml:space="preserve">D12</t>
  </si>
  <si>
    <t xml:space="preserve">96 Bourání konstrukcí</t>
  </si>
  <si>
    <t xml:space="preserve">97</t>
  </si>
  <si>
    <t xml:space="preserve">Prorážení otvorů</t>
  </si>
  <si>
    <t xml:space="preserve">970231100</t>
  </si>
  <si>
    <t xml:space="preserve">Řezání cihelného zdiva hl. řezu 324 mm</t>
  </si>
  <si>
    <t xml:space="preserve">m</t>
  </si>
  <si>
    <t xml:space="preserve">132</t>
  </si>
  <si>
    <t xml:space="preserve">Nika pro osazení modulu WC</t>
  </si>
  <si>
    <t xml:space="preserve">0,998*1,4</t>
  </si>
  <si>
    <t xml:space="preserve">Otvory kruhové pro VZT d= 0,15, dl 0,8</t>
  </si>
  <si>
    <t xml:space="preserve">0,5</t>
  </si>
  <si>
    <t xml:space="preserve">93</t>
  </si>
  <si>
    <t xml:space="preserve">974031664</t>
  </si>
  <si>
    <t xml:space="preserve">Vysekání rýh zeď cihelná vtah. nosníků 66/60/6</t>
  </si>
  <si>
    <t xml:space="preserve">134</t>
  </si>
  <si>
    <t xml:space="preserve">2,8</t>
  </si>
  <si>
    <t xml:space="preserve">974031666</t>
  </si>
  <si>
    <t xml:space="preserve">Vysekání rýh zeď cihelná vtah. nosníků prefabrikovaných</t>
  </si>
  <si>
    <t xml:space="preserve">136</t>
  </si>
  <si>
    <t xml:space="preserve">1,75+1,25*6+2,5*6</t>
  </si>
  <si>
    <t xml:space="preserve">978013191</t>
  </si>
  <si>
    <t xml:space="preserve">Otlučení omítek vnitřních stěn v rozsahu do 100 %</t>
  </si>
  <si>
    <t xml:space="preserve">138</t>
  </si>
  <si>
    <t xml:space="preserve">B1.03</t>
  </si>
  <si>
    <t xml:space="preserve">10*3</t>
  </si>
  <si>
    <t xml:space="preserve">B1.05</t>
  </si>
  <si>
    <t xml:space="preserve">7*3</t>
  </si>
  <si>
    <t xml:space="preserve">B1.11</t>
  </si>
  <si>
    <t xml:space="preserve">B2.05</t>
  </si>
  <si>
    <t xml:space="preserve">2,4</t>
  </si>
  <si>
    <t xml:space="preserve">978021191</t>
  </si>
  <si>
    <t xml:space="preserve">Otlučení cementových omítek vnitřních stěn do 100%</t>
  </si>
  <si>
    <t xml:space="preserve">140</t>
  </si>
  <si>
    <t xml:space="preserve">B1.08</t>
  </si>
  <si>
    <t xml:space="preserve">8*2,5</t>
  </si>
  <si>
    <t xml:space="preserve">978023411</t>
  </si>
  <si>
    <t xml:space="preserve">Vysekání a úprava spár zdiva cihelného mimo komín.</t>
  </si>
  <si>
    <t xml:space="preserve">142</t>
  </si>
  <si>
    <t xml:space="preserve">978059531</t>
  </si>
  <si>
    <t xml:space="preserve">Odsekání vnitřních obkladů stěn nad 2 m2</t>
  </si>
  <si>
    <t xml:space="preserve">144</t>
  </si>
  <si>
    <t xml:space="preserve">výkres č. 5, 6 :</t>
  </si>
  <si>
    <t xml:space="preserve">D13</t>
  </si>
  <si>
    <t xml:space="preserve">97 Prorážení otvorů</t>
  </si>
  <si>
    <t xml:space="preserve">99</t>
  </si>
  <si>
    <t xml:space="preserve">Staveništní přesun hmot</t>
  </si>
  <si>
    <t xml:space="preserve">101</t>
  </si>
  <si>
    <t xml:space="preserve">999281111</t>
  </si>
  <si>
    <t xml:space="preserve">Přesun hmot pro opravy a údržbu do výšky 25 m</t>
  </si>
  <si>
    <t xml:space="preserve">146</t>
  </si>
  <si>
    <t xml:space="preserve">D14</t>
  </si>
  <si>
    <t xml:space="preserve">99 Staveništní přesun hmot</t>
  </si>
  <si>
    <t xml:space="preserve">711</t>
  </si>
  <si>
    <t xml:space="preserve">Izolace proti vodě</t>
  </si>
  <si>
    <t xml:space="preserve">711111001</t>
  </si>
  <si>
    <t xml:space="preserve">Izolace proti vlhkosti vodor. nátěr asfaltovým lakem penetračním za studena 1x nátěr - včetně dodávky penetračního laku</t>
  </si>
  <si>
    <t xml:space="preserve">148</t>
  </si>
  <si>
    <t xml:space="preserve">podlahy + sokl míst. č.: 1.03, 1.05, 1.09, 1.11, 2.03, 2.04, 2.05</t>
  </si>
  <si>
    <t xml:space="preserve">(6,19+8,8+1,38+3,9+9+9,8)*1,1</t>
  </si>
  <si>
    <t xml:space="preserve">Sprchové kouty 1.11</t>
  </si>
  <si>
    <t xml:space="preserve">105</t>
  </si>
  <si>
    <t xml:space="preserve">998711203</t>
  </si>
  <si>
    <t xml:space="preserve">Přesun hmot pro izolace proti vodě, výšky do 60 m</t>
  </si>
  <si>
    <t xml:space="preserve">%</t>
  </si>
  <si>
    <t xml:space="preserve">150</t>
  </si>
  <si>
    <t xml:space="preserve">D15</t>
  </si>
  <si>
    <t xml:space="preserve">711 Izolace proti vodě</t>
  </si>
  <si>
    <t xml:space="preserve">713</t>
  </si>
  <si>
    <t xml:space="preserve">Izolace tepelné</t>
  </si>
  <si>
    <t xml:space="preserve">109</t>
  </si>
  <si>
    <t xml:space="preserve">28375767</t>
  </si>
  <si>
    <t xml:space="preserve">D+M Dřevocementová izolační deska tl.50mm z pěnového polystyrenu, oboustranně krytá vrstvou dřevité vlny vč. napepení na stěnu cementovým lepidlem</t>
  </si>
  <si>
    <t xml:space="preserve">152</t>
  </si>
  <si>
    <t xml:space="preserve">výkres č.6:</t>
  </si>
  <si>
    <t xml:space="preserve">Vnitřní zateplení obvodové stěny m.č. 2.05</t>
  </si>
  <si>
    <t xml:space="preserve">2,2*1,1*0,05</t>
  </si>
  <si>
    <t xml:space="preserve">998713203</t>
  </si>
  <si>
    <t xml:space="preserve">Přesun hmot pro izolace tepelné, výšky do 24 m</t>
  </si>
  <si>
    <t xml:space="preserve">154</t>
  </si>
  <si>
    <t xml:space="preserve">D16</t>
  </si>
  <si>
    <t xml:space="preserve">713 Izolace tepelné</t>
  </si>
  <si>
    <t xml:space="preserve">720</t>
  </si>
  <si>
    <t xml:space="preserve">Zdravotechnická instalace</t>
  </si>
  <si>
    <t xml:space="preserve">111</t>
  </si>
  <si>
    <t xml:space="preserve">721 00</t>
  </si>
  <si>
    <t xml:space="preserve">Rozpočet ZTI viz samostatný list rozpočtu</t>
  </si>
  <si>
    <t xml:space="preserve">156</t>
  </si>
  <si>
    <t xml:space="preserve">D17</t>
  </si>
  <si>
    <t xml:space="preserve">720 Zdravotechnická instalace</t>
  </si>
  <si>
    <t xml:space="preserve">766</t>
  </si>
  <si>
    <t xml:space="preserve">Konstrukce truhlářské</t>
  </si>
  <si>
    <t xml:space="preserve">125</t>
  </si>
  <si>
    <t xml:space="preserve">T1</t>
  </si>
  <si>
    <t xml:space="preserve">D+M pákový otevírač ovl. 0,9m nad podl, specif.viz výpis oken</t>
  </si>
  <si>
    <t xml:space="preserve">158</t>
  </si>
  <si>
    <t xml:space="preserve">T2</t>
  </si>
  <si>
    <t xml:space="preserve">160</t>
  </si>
  <si>
    <t xml:space="preserve">127</t>
  </si>
  <si>
    <t xml:space="preserve">T3</t>
  </si>
  <si>
    <t xml:space="preserve">D+M matové fólie 1,1x0,5m na sklo okna WC</t>
  </si>
  <si>
    <t xml:space="preserve">162</t>
  </si>
  <si>
    <t xml:space="preserve">T3.1</t>
  </si>
  <si>
    <t xml:space="preserve">164</t>
  </si>
  <si>
    <t xml:space="preserve">129</t>
  </si>
  <si>
    <t xml:space="preserve">T4</t>
  </si>
  <si>
    <t xml:space="preserve">D+M vchodové dvoukřídlové výplňové dveře z masívu, 1450/2100+600 nadsvětlík, provedení  viz specifikace v tabulce truhl. výrobků</t>
  </si>
  <si>
    <t xml:space="preserve">166</t>
  </si>
  <si>
    <t xml:space="preserve">T5</t>
  </si>
  <si>
    <t xml:space="preserve">D+M vchodové jednokřídlové výplňové dveře z masívu 950/1970, v dřevěné masívní zárubniviz specifikace v tabulce truhl. výrobků</t>
  </si>
  <si>
    <t xml:space="preserve">168</t>
  </si>
  <si>
    <t xml:space="preserve">D1 P</t>
  </si>
  <si>
    <t xml:space="preserve">D+M atypických dveří 1800/2100+450 prosklených s nadsvětlíkem, ocelová zárubeň specifikace viz tabulka dveří</t>
  </si>
  <si>
    <t xml:space="preserve">172</t>
  </si>
  <si>
    <t xml:space="preserve">D2 P</t>
  </si>
  <si>
    <t xml:space="preserve">D+M typové vnitřní dveře EW30D3-C, 900/1970 , ocelová zárubeň, provedení dle specifikace v tabulce dveří</t>
  </si>
  <si>
    <t xml:space="preserve">174</t>
  </si>
  <si>
    <t xml:space="preserve">D3 P</t>
  </si>
  <si>
    <t xml:space="preserve">D+M typové vnitřní dveře EW30D3-C, 800/1970 , ocelová zárubeň, provedení dle specifikace v tabulce dveří</t>
  </si>
  <si>
    <t xml:space="preserve">176</t>
  </si>
  <si>
    <t xml:space="preserve">D4 L</t>
  </si>
  <si>
    <t xml:space="preserve">D+M typové vnitřní dveře 800/1970 vybavené podle vyhl.398/2009 Sb v ocelové zárubni, provedení dle specifikaci v tabulce dveří</t>
  </si>
  <si>
    <t xml:space="preserve">178</t>
  </si>
  <si>
    <t xml:space="preserve">D5  P</t>
  </si>
  <si>
    <t xml:space="preserve">D+M vnitřní hladké dveře typové 700/1970 ocelová zárubeň, piktogram, podle specifikace v tabulce dveří</t>
  </si>
  <si>
    <t xml:space="preserve">180</t>
  </si>
  <si>
    <t xml:space="preserve">D6 P</t>
  </si>
  <si>
    <t xml:space="preserve">D+M Obyčejné hladké plné dveře v ocelové zárubni 800/1970 větrací mřížka podle popisu v tabulce dveří</t>
  </si>
  <si>
    <t xml:space="preserve">182</t>
  </si>
  <si>
    <t xml:space="preserve">D7 P</t>
  </si>
  <si>
    <t xml:space="preserve">D+M typové vnitřní dveře EW30D3-C 900/1970 v ocelové zárubni provedení podle popisu v tabulce dveří</t>
  </si>
  <si>
    <t xml:space="preserve">184</t>
  </si>
  <si>
    <t xml:space="preserve">D8 P</t>
  </si>
  <si>
    <t xml:space="preserve">Celková repase dvoukřídlových hladkých dveří včetně zárubně a kování 1450/1970 podle popisu v tabulce dveří</t>
  </si>
  <si>
    <t xml:space="preserve">186</t>
  </si>
  <si>
    <t xml:space="preserve">D9 P</t>
  </si>
  <si>
    <t xml:space="preserve">Celková repase dvoukřídlových hladkých dveří včetně zárubně, větracích mřížek  a kování 1500/1970 podle popisu v tabulce dveří</t>
  </si>
  <si>
    <t xml:space="preserve">188</t>
  </si>
  <si>
    <t xml:space="preserve">D10 P</t>
  </si>
  <si>
    <t xml:space="preserve">D+M typové vnitřní dveře EW30D3-C 800/1970 v ocelové zárubni provedení podle popisu v tabulce dveří</t>
  </si>
  <si>
    <t xml:space="preserve">190</t>
  </si>
  <si>
    <t xml:space="preserve">D11  L</t>
  </si>
  <si>
    <t xml:space="preserve">D+M vnitřní hladké dveře typové 800/1970 ocelová zárubeň, piktogram, podle specifikace v tabulce dveří</t>
  </si>
  <si>
    <t xml:space="preserve">192</t>
  </si>
  <si>
    <t xml:space="preserve">D9  P</t>
  </si>
  <si>
    <t xml:space="preserve">D+M Obyčejné hladké plné dveře v ocelové zárubni 800/1970 2x větrací mřížka podle popisu v tabulce dveří</t>
  </si>
  <si>
    <t xml:space="preserve">194</t>
  </si>
  <si>
    <t xml:space="preserve">D10 L</t>
  </si>
  <si>
    <t xml:space="preserve">196</t>
  </si>
  <si>
    <t xml:space="preserve">D11  L.1</t>
  </si>
  <si>
    <t xml:space="preserve">D+M Obyčejné hladké plné dveře v ocelové zárubni 800/1970 podle popisu v tabulce dveří</t>
  </si>
  <si>
    <t xml:space="preserve">198</t>
  </si>
  <si>
    <t xml:space="preserve">D12 P</t>
  </si>
  <si>
    <t xml:space="preserve">200</t>
  </si>
  <si>
    <t xml:space="preserve">D13 P</t>
  </si>
  <si>
    <t xml:space="preserve">202</t>
  </si>
  <si>
    <t xml:space="preserve">D14 P</t>
  </si>
  <si>
    <t xml:space="preserve">D+M typové vnitřní dveře 1600/1970 v ocelové zárubni provedení podle popisu v tabulce dveří</t>
  </si>
  <si>
    <t xml:space="preserve">204</t>
  </si>
  <si>
    <t xml:space="preserve">D15 L</t>
  </si>
  <si>
    <t xml:space="preserve">Celková repase jednokřídlových hladkých dveří včetně zárubně a kování 800/1970 podle popisu v tabulce dveří</t>
  </si>
  <si>
    <t xml:space="preserve">206</t>
  </si>
  <si>
    <t xml:space="preserve">D16 P</t>
  </si>
  <si>
    <t xml:space="preserve">Celková repase jednokřídlových hladkých dveří včetně zárubně a kování 600/1970 podle popisu v tabulce dveří</t>
  </si>
  <si>
    <t xml:space="preserve">208</t>
  </si>
  <si>
    <t xml:space="preserve">998766203</t>
  </si>
  <si>
    <t xml:space="preserve">Přesun hmot pro truhlářské konstr., výšky do 24 m</t>
  </si>
  <si>
    <t xml:space="preserve">210</t>
  </si>
  <si>
    <t xml:space="preserve">D18</t>
  </si>
  <si>
    <t xml:space="preserve">766 Konstrukce truhlářské</t>
  </si>
  <si>
    <t xml:space="preserve">767</t>
  </si>
  <si>
    <t xml:space="preserve">Konstrukce zámečnické</t>
  </si>
  <si>
    <t xml:space="preserve">Pol1</t>
  </si>
  <si>
    <t xml:space="preserve">Demontáž stávajícího schodišťového zábradlí</t>
  </si>
  <si>
    <t xml:space="preserve">212</t>
  </si>
  <si>
    <t xml:space="preserve">Z1</t>
  </si>
  <si>
    <t xml:space="preserve">D+M sanitární příčky 900x2150 s dveřmi 700 mm , podle specifikace v tabulce zámečnických výrobků</t>
  </si>
  <si>
    <t xml:space="preserve">214</t>
  </si>
  <si>
    <t xml:space="preserve">Z1.1</t>
  </si>
  <si>
    <t xml:space="preserve">D+M sanitární příčky 900x2150 s dveřmi 900 mm vybavenými podle vyhl.398/2009 Sb podrobný popis výrobků pod označením  Z1 viz výpis zámečnických výrobků</t>
  </si>
  <si>
    <t xml:space="preserve">216</t>
  </si>
  <si>
    <t xml:space="preserve">151</t>
  </si>
  <si>
    <t xml:space="preserve">Z1.2</t>
  </si>
  <si>
    <t xml:space="preserve">D+M sanitární příčky dělící 1200x2150mm, podrobný popis výrobků pod označením  Z1 viz výpis zámečnických výrobků</t>
  </si>
  <si>
    <t xml:space="preserve">218</t>
  </si>
  <si>
    <t xml:space="preserve">Z2</t>
  </si>
  <si>
    <t xml:space="preserve">D+M Venkovní ocelová okenní mříž 1,17x1,78m podle specifikace v tabulce zámečnických výrobků</t>
  </si>
  <si>
    <t xml:space="preserve">220</t>
  </si>
  <si>
    <t xml:space="preserve">153</t>
  </si>
  <si>
    <t xml:space="preserve">Z3</t>
  </si>
  <si>
    <t xml:space="preserve">D+M Vnitřní čistící zóna v ocelovém rámu 1700x110mm</t>
  </si>
  <si>
    <t xml:space="preserve">222</t>
  </si>
  <si>
    <t xml:space="preserve">Z4</t>
  </si>
  <si>
    <t xml:space="preserve">D+M Vnitřní čistící zóna v ocelovém rámu 1100x110mm</t>
  </si>
  <si>
    <t xml:space="preserve">224</t>
  </si>
  <si>
    <t xml:space="preserve">155</t>
  </si>
  <si>
    <t xml:space="preserve">Z5</t>
  </si>
  <si>
    <t xml:space="preserve">D+M nové ocelové schodišťové zábradlí podle specifikace v tabulce zámečnických výrobků</t>
  </si>
  <si>
    <t xml:space="preserve">mb</t>
  </si>
  <si>
    <t xml:space="preserve">226</t>
  </si>
  <si>
    <t xml:space="preserve">Z6</t>
  </si>
  <si>
    <t xml:space="preserve">D+M Vnitřní okenní žaluzie 1,05/1,7m podle specifikace v tabulce zámečnických výrobků</t>
  </si>
  <si>
    <t xml:space="preserve">228</t>
  </si>
  <si>
    <t xml:space="preserve">157</t>
  </si>
  <si>
    <t xml:space="preserve">Z8</t>
  </si>
  <si>
    <t xml:space="preserve">D+M Venkovní mříž s tahokovem 600x400 podle specifikace v tabulce zámečnických výrobků</t>
  </si>
  <si>
    <t xml:space="preserve">Z9</t>
  </si>
  <si>
    <t xml:space="preserve">D+m Vnitřní madlo horní podesty v=1,1m podle specifikace v tabulce zámečnických výrobků</t>
  </si>
  <si>
    <t xml:space="preserve">998767203</t>
  </si>
  <si>
    <t xml:space="preserve">Přesun hmot pro zámečnické konstr., výšky do 24 m</t>
  </si>
  <si>
    <t xml:space="preserve">230</t>
  </si>
  <si>
    <t xml:space="preserve">D19</t>
  </si>
  <si>
    <t xml:space="preserve">767 Konstrukce zámečnické</t>
  </si>
  <si>
    <t xml:space="preserve">771</t>
  </si>
  <si>
    <t xml:space="preserve">Podlahy z dlaždic a obklady</t>
  </si>
  <si>
    <t xml:space="preserve">771101210</t>
  </si>
  <si>
    <t xml:space="preserve">Penetrace podkladu pod dlažby</t>
  </si>
  <si>
    <t xml:space="preserve">232</t>
  </si>
  <si>
    <t xml:space="preserve">B1, výkres č. 5 a 6:</t>
  </si>
  <si>
    <t xml:space="preserve">podlahy + sokl míst. č.: 1.01, 1.02, 1.03 1.04, 1.05, 1.09, 1.11, 2.02, 2.03, 2.04, 2.05</t>
  </si>
  <si>
    <t xml:space="preserve">(10,8+23,3+9,25+6,7+1,4+4,3+17,8+9,4+6,7+1,8)*1,1</t>
  </si>
  <si>
    <t xml:space="preserve">B1 Sprchové kouty 1.11</t>
  </si>
  <si>
    <t xml:space="preserve">161</t>
  </si>
  <si>
    <t xml:space="preserve">771575109</t>
  </si>
  <si>
    <t xml:space="preserve">Montáž podlah keram.,hladké, tmel vč.úpravy podkladu a spárování</t>
  </si>
  <si>
    <t xml:space="preserve">234</t>
  </si>
  <si>
    <t xml:space="preserve">S1</t>
  </si>
  <si>
    <t xml:space="preserve">771 00</t>
  </si>
  <si>
    <t xml:space="preserve">Dodávka keramické protiskluzové slinuté dlažby  300x300mm</t>
  </si>
  <si>
    <t xml:space="preserve">236</t>
  </si>
  <si>
    <t xml:space="preserve">výkres č. 5 a 6: 1.01, 1.02, 1.03 1.04, 1.05, 1.09, 1.11, 2.02, 2.03, 2.04, 2.05</t>
  </si>
  <si>
    <t xml:space="preserve"> Podstupnice a podesty schodiště 1.12</t>
  </si>
  <si>
    <t xml:space="preserve">(4,84+2,5+2,5)</t>
  </si>
  <si>
    <t xml:space="preserve">163</t>
  </si>
  <si>
    <t xml:space="preserve">771 00.1</t>
  </si>
  <si>
    <t xml:space="preserve">Dodávka, nalepení a zaspárování soklu z dlažby slinuté 10x60cm po obvodu místnosti a na schodišti</t>
  </si>
  <si>
    <t xml:space="preserve">238</t>
  </si>
  <si>
    <t xml:space="preserve">výkres č. 5 a 6: 1.01, 1.02, 1.04,  2.02</t>
  </si>
  <si>
    <t xml:space="preserve">(13,5+28,3+9,3+22,4)*1,1</t>
  </si>
  <si>
    <t xml:space="preserve">výkres č. 5 a 6: 1.12, 2.01 schodiště</t>
  </si>
  <si>
    <t xml:space="preserve">(13,6+39,5)*1,2</t>
  </si>
  <si>
    <t xml:space="preserve">Dodávka schodovek z keramické protiskluzové slinuté dlažby  300x300mm</t>
  </si>
  <si>
    <t xml:space="preserve">ks</t>
  </si>
  <si>
    <t xml:space="preserve">výkres č. 5 a 6: 1.12</t>
  </si>
  <si>
    <t xml:space="preserve">20*5,26*1,25</t>
  </si>
  <si>
    <t xml:space="preserve">165</t>
  </si>
  <si>
    <t xml:space="preserve">Dodávka, nalepení a zaspárování alu schodišťové hrany stupňů</t>
  </si>
  <si>
    <t xml:space="preserve">výkres č. 5 a 6: 1.12 schodiště</t>
  </si>
  <si>
    <t xml:space="preserve">(20*1,58)*1,1</t>
  </si>
  <si>
    <t xml:space="preserve">998771203</t>
  </si>
  <si>
    <t xml:space="preserve">Přesun hmot pro podlahy z dlaždic, výšky do 24 m</t>
  </si>
  <si>
    <t xml:space="preserve">240</t>
  </si>
  <si>
    <t xml:space="preserve">D20</t>
  </si>
  <si>
    <t xml:space="preserve">771 Podlahy z dlaždic a obklady</t>
  </si>
  <si>
    <t xml:space="preserve">775</t>
  </si>
  <si>
    <t xml:space="preserve">Podlahy vlysové a parketové</t>
  </si>
  <si>
    <t xml:space="preserve">171</t>
  </si>
  <si>
    <t xml:space="preserve">Odstranění OSB desek a polštářů</t>
  </si>
  <si>
    <t xml:space="preserve">242</t>
  </si>
  <si>
    <t xml:space="preserve">výkres č. 4, místnost č B 2.03</t>
  </si>
  <si>
    <t xml:space="preserve">19,95</t>
  </si>
  <si>
    <t xml:space="preserve">175</t>
  </si>
  <si>
    <t xml:space="preserve">998775203</t>
  </si>
  <si>
    <t xml:space="preserve">Přesun hmot pro podlahy vlysové, výšky do 24 m</t>
  </si>
  <si>
    <t xml:space="preserve">244</t>
  </si>
  <si>
    <t xml:space="preserve">D21</t>
  </si>
  <si>
    <t xml:space="preserve">755 Podlahy vlysové a parketové</t>
  </si>
  <si>
    <t xml:space="preserve">776</t>
  </si>
  <si>
    <t xml:space="preserve">Podlahy povlakové</t>
  </si>
  <si>
    <t xml:space="preserve">776200870R00</t>
  </si>
  <si>
    <t xml:space="preserve">Dodávka PVC podlahové krytiny</t>
  </si>
  <si>
    <t xml:space="preserve">246</t>
  </si>
  <si>
    <t xml:space="preserve">776200810R00</t>
  </si>
  <si>
    <t xml:space="preserve">Montáž PVC krytiny přilepením a svařováním</t>
  </si>
  <si>
    <t xml:space="preserve">248</t>
  </si>
  <si>
    <t xml:space="preserve">776200710R00</t>
  </si>
  <si>
    <t xml:space="preserve">Dodávka a montáž obvodové PVC lišty lepením</t>
  </si>
  <si>
    <t xml:space="preserve">250</t>
  </si>
  <si>
    <t xml:space="preserve">776200810R00.1</t>
  </si>
  <si>
    <t xml:space="preserve">Dodávka měkké vinylové podlahové krytiny</t>
  </si>
  <si>
    <t xml:space="preserve">252</t>
  </si>
  <si>
    <t xml:space="preserve">výkres č. 5 a 6 místnosti 1.06, 1.08, 2.06, 2.07, 2.08</t>
  </si>
  <si>
    <t xml:space="preserve">(43,85+43,0+45,8+65,0+42,5)*1,1</t>
  </si>
  <si>
    <t xml:space="preserve">776200810R00.2</t>
  </si>
  <si>
    <t xml:space="preserve">Montáž měkké vinylové krytiny přilepením</t>
  </si>
  <si>
    <t xml:space="preserve">254</t>
  </si>
  <si>
    <t xml:space="preserve">43,85+43,0+45,8+65,0+42,5</t>
  </si>
  <si>
    <t xml:space="preserve">776200810R00.3</t>
  </si>
  <si>
    <t xml:space="preserve">Příprava povrchu očištění, přebroušení</t>
  </si>
  <si>
    <t xml:space="preserve">256</t>
  </si>
  <si>
    <t xml:space="preserve">33,49+240,15</t>
  </si>
  <si>
    <t xml:space="preserve">776200410R00</t>
  </si>
  <si>
    <t xml:space="preserve">Dodávka a monráž samonivelující podkladové stěrky ve 2 vrstvách</t>
  </si>
  <si>
    <t xml:space="preserve">258</t>
  </si>
  <si>
    <t xml:space="preserve">776200710R00.1</t>
  </si>
  <si>
    <t xml:space="preserve">Dodávka a montáž obvodové lišty pro vinylové podlahy přilepením</t>
  </si>
  <si>
    <t xml:space="preserve">260</t>
  </si>
  <si>
    <t xml:space="preserve">(28+27,4+28,5+33+27,1)*1,1</t>
  </si>
  <si>
    <t xml:space="preserve">776200710R00.2</t>
  </si>
  <si>
    <t xml:space="preserve">Dodávka a montáž přechodové lišty v místě prahu</t>
  </si>
  <si>
    <t xml:space="preserve">262</t>
  </si>
  <si>
    <t xml:space="preserve">D22</t>
  </si>
  <si>
    <t xml:space="preserve">776 Podlahy povlakové</t>
  </si>
  <si>
    <t xml:space="preserve">781</t>
  </si>
  <si>
    <t xml:space="preserve">Obklady keramické</t>
  </si>
  <si>
    <t xml:space="preserve">781101210</t>
  </si>
  <si>
    <t xml:space="preserve">Penetrace podkladu pod obklady</t>
  </si>
  <si>
    <t xml:space="preserve">264</t>
  </si>
  <si>
    <t xml:space="preserve">177</t>
  </si>
  <si>
    <t xml:space="preserve">781415014</t>
  </si>
  <si>
    <t xml:space="preserve">Montáž obkladů stěn, porovin., do tmele vč.přípravy podkladu a spárování</t>
  </si>
  <si>
    <t xml:space="preserve">266</t>
  </si>
  <si>
    <t xml:space="preserve">597813602</t>
  </si>
  <si>
    <t xml:space="preserve">Obkládačka novodobá bílá hladká 150/150 mm - dodávka</t>
  </si>
  <si>
    <t xml:space="preserve">268</t>
  </si>
  <si>
    <t xml:space="preserve">173,72*1,1</t>
  </si>
  <si>
    <t xml:space="preserve">179</t>
  </si>
  <si>
    <t xml:space="preserve">597813502</t>
  </si>
  <si>
    <t xml:space="preserve">D+M Plastová ukončovací a nárožní lišta obkladů, provedení bílé PVC</t>
  </si>
  <si>
    <t xml:space="preserve">270</t>
  </si>
  <si>
    <t xml:space="preserve">(11,53+13,7+1,8+1,9+10,9+16+2+17,3+13,7+1,3+1,4+2,7+2,3+3,5+45)*1,1</t>
  </si>
  <si>
    <t xml:space="preserve">998781203</t>
  </si>
  <si>
    <t xml:space="preserve">Přesun hmot pro obklady keramické, výšky do 24 m</t>
  </si>
  <si>
    <t xml:space="preserve">272</t>
  </si>
  <si>
    <t xml:space="preserve">D23</t>
  </si>
  <si>
    <t xml:space="preserve">781 Obklady keramické</t>
  </si>
  <si>
    <t xml:space="preserve">783</t>
  </si>
  <si>
    <t xml:space="preserve">Nátěry</t>
  </si>
  <si>
    <t xml:space="preserve">183</t>
  </si>
  <si>
    <t xml:space="preserve">783682121</t>
  </si>
  <si>
    <t xml:space="preserve">Odstranění původního olejového nátěru a vyspravení podkladu</t>
  </si>
  <si>
    <t xml:space="preserve">274</t>
  </si>
  <si>
    <t xml:space="preserve">výkres č. 5, 6 a 7  místnost 1.12 a 2.01 prostor schodiště:</t>
  </si>
  <si>
    <t xml:space="preserve">39*1,2</t>
  </si>
  <si>
    <t xml:space="preserve">783682111</t>
  </si>
  <si>
    <t xml:space="preserve">Impregnace pod olejové nátěry</t>
  </si>
  <si>
    <t xml:space="preserve">276</t>
  </si>
  <si>
    <t xml:space="preserve">783682131</t>
  </si>
  <si>
    <t xml:space="preserve">Nátěr olejový speciální na stěny 2x</t>
  </si>
  <si>
    <t xml:space="preserve">278</t>
  </si>
  <si>
    <t xml:space="preserve">185</t>
  </si>
  <si>
    <t xml:space="preserve">783682141</t>
  </si>
  <si>
    <t xml:space="preserve">Syntetický nátěr schodů 2x žlutou barvou podle požadavku PBŘ</t>
  </si>
  <si>
    <t xml:space="preserve">280</t>
  </si>
  <si>
    <t xml:space="preserve">Každý nástupní a výstupní stupeň schodiště mimo podstupnice</t>
  </si>
  <si>
    <t xml:space="preserve">10*0,5</t>
  </si>
  <si>
    <t xml:space="preserve">D24</t>
  </si>
  <si>
    <t xml:space="preserve">783 Nátěry</t>
  </si>
  <si>
    <t xml:space="preserve">784</t>
  </si>
  <si>
    <t xml:space="preserve">Malby</t>
  </si>
  <si>
    <t xml:space="preserve">784185122</t>
  </si>
  <si>
    <t xml:space="preserve">Malba vnitřní tekutá bílá, struktura TEXTURA bez penetrace, 2x</t>
  </si>
  <si>
    <t xml:space="preserve">282</t>
  </si>
  <si>
    <t xml:space="preserve">187</t>
  </si>
  <si>
    <t xml:space="preserve">784182111</t>
  </si>
  <si>
    <t xml:space="preserve">Malba vnitřní základ. bílá,  STANDARD  1x</t>
  </si>
  <si>
    <t xml:space="preserve">284</t>
  </si>
  <si>
    <t xml:space="preserve">784185122.1</t>
  </si>
  <si>
    <t xml:space="preserve">Malba vnitřní tekutá bílá, TEXTURA bez penetrace, 2x</t>
  </si>
  <si>
    <t xml:space="preserve">286</t>
  </si>
  <si>
    <t xml:space="preserve">189</t>
  </si>
  <si>
    <t xml:space="preserve">784185114</t>
  </si>
  <si>
    <t xml:space="preserve">Vyspravení povrchu SDK konstrukce, akrylát, sádra, v rozsahu do 15%, jemné přebroušení</t>
  </si>
  <si>
    <t xml:space="preserve">288</t>
  </si>
  <si>
    <t xml:space="preserve">191</t>
  </si>
  <si>
    <t xml:space="preserve">784402801</t>
  </si>
  <si>
    <t xml:space="preserve">Odstranění malby oškrábáním v místnosti H do 3,8 m</t>
  </si>
  <si>
    <t xml:space="preserve">290</t>
  </si>
  <si>
    <t xml:space="preserve">784403801</t>
  </si>
  <si>
    <t xml:space="preserve">Odstranění maleb omytím v místnosti H do 3,8 m</t>
  </si>
  <si>
    <t xml:space="preserve">292</t>
  </si>
  <si>
    <t xml:space="preserve">D25</t>
  </si>
  <si>
    <t xml:space="preserve">784 Malby</t>
  </si>
  <si>
    <t xml:space="preserve">M21</t>
  </si>
  <si>
    <t xml:space="preserve">Elektromontáže</t>
  </si>
  <si>
    <t xml:space="preserve">210 00</t>
  </si>
  <si>
    <t xml:space="preserve">Rozpočet EI viz samostatný list rozpočtu</t>
  </si>
  <si>
    <t xml:space="preserve">294</t>
  </si>
  <si>
    <t xml:space="preserve">D26</t>
  </si>
  <si>
    <t xml:space="preserve">M21 Elektromontáže</t>
  </si>
  <si>
    <t xml:space="preserve">M22</t>
  </si>
  <si>
    <t xml:space="preserve">Montáž sdělovací a zabezp. techniky</t>
  </si>
  <si>
    <t xml:space="preserve">197</t>
  </si>
  <si>
    <t xml:space="preserve">220 01</t>
  </si>
  <si>
    <t xml:space="preserve">Rozpočet slaboproudu viz samostatný list rozpočtu</t>
  </si>
  <si>
    <t xml:space="preserve">296</t>
  </si>
  <si>
    <t xml:space="preserve">D27</t>
  </si>
  <si>
    <t xml:space="preserve">M22 Montáž sdělovací a zabezp. techniky</t>
  </si>
  <si>
    <t xml:space="preserve">M24</t>
  </si>
  <si>
    <t xml:space="preserve">Montáže vzduchotechnických zařízení </t>
  </si>
  <si>
    <t xml:space="preserve">240 00</t>
  </si>
  <si>
    <t xml:space="preserve">Rozpočet VZT viz samostatný list rozpočtu</t>
  </si>
  <si>
    <t xml:space="preserve">298</t>
  </si>
  <si>
    <t xml:space="preserve">D28</t>
  </si>
  <si>
    <t xml:space="preserve">M24 Montáže vzduchotechnických zařízení </t>
  </si>
  <si>
    <t xml:space="preserve">D96</t>
  </si>
  <si>
    <t xml:space="preserve">Přesuny suti a vybouraných hmot</t>
  </si>
  <si>
    <t xml:space="preserve">199</t>
  </si>
  <si>
    <t xml:space="preserve">979081111</t>
  </si>
  <si>
    <t xml:space="preserve">Odvoz suti a vybour. hmot na skládku do 1 km</t>
  </si>
  <si>
    <t xml:space="preserve">300</t>
  </si>
  <si>
    <t xml:space="preserve">979081121</t>
  </si>
  <si>
    <t xml:space="preserve">Příplatek k odvozu za každý další 1 km</t>
  </si>
  <si>
    <t xml:space="preserve">302</t>
  </si>
  <si>
    <t xml:space="preserve">201</t>
  </si>
  <si>
    <t xml:space="preserve">979082111</t>
  </si>
  <si>
    <t xml:space="preserve">Vnitrostaveništní doprava suti do 10 m</t>
  </si>
  <si>
    <t xml:space="preserve">304</t>
  </si>
  <si>
    <t xml:space="preserve">979082121</t>
  </si>
  <si>
    <t xml:space="preserve">Příplatek k vnitrost. dopravě suti za dalších 5 m</t>
  </si>
  <si>
    <t xml:space="preserve">306</t>
  </si>
  <si>
    <t xml:space="preserve">203</t>
  </si>
  <si>
    <t xml:space="preserve">979087112</t>
  </si>
  <si>
    <t xml:space="preserve">Nakládání suti na dopravní prostředky</t>
  </si>
  <si>
    <t xml:space="preserve">308</t>
  </si>
  <si>
    <t xml:space="preserve">979999996</t>
  </si>
  <si>
    <t xml:space="preserve">Poplatek za skládku suti a vybouraných hmot</t>
  </si>
  <si>
    <t xml:space="preserve">310</t>
  </si>
  <si>
    <t xml:space="preserve">D29</t>
  </si>
  <si>
    <t xml:space="preserve">D96 Přesuny suti a vybouraných hmot</t>
  </si>
  <si>
    <t xml:space="preserve">Objekt3 - ZTI</t>
  </si>
  <si>
    <t xml:space="preserve">721 - ZTI - vnitřní kanalizace</t>
  </si>
  <si>
    <t xml:space="preserve">    Celkem za - 721 ZTI - vnitřní kanalizace</t>
  </si>
  <si>
    <t xml:space="preserve">722 - ZTI - vnitřní vodovod</t>
  </si>
  <si>
    <t xml:space="preserve">    D1 - 722 ZTI - vnitřní vodovod</t>
  </si>
  <si>
    <t xml:space="preserve">725 - ZTI - zařizovací předměty</t>
  </si>
  <si>
    <t xml:space="preserve">    D2 - 725 ZTI - zařizovací předměty</t>
  </si>
  <si>
    <t xml:space="preserve">720 - ZTI - ostatní</t>
  </si>
  <si>
    <t xml:space="preserve">    D3 - 720  ZTI - ostatní</t>
  </si>
  <si>
    <t xml:space="preserve">    D4 - ZTI</t>
  </si>
  <si>
    <t xml:space="preserve">721</t>
  </si>
  <si>
    <t xml:space="preserve">ZTI - vnitřní kanalizace</t>
  </si>
  <si>
    <t xml:space="preserve">721 01</t>
  </si>
  <si>
    <t xml:space="preserve">Propojení potrubí PVC/ PVC</t>
  </si>
  <si>
    <t xml:space="preserve">721 02</t>
  </si>
  <si>
    <t xml:space="preserve">Propojení na potrubní odvětrávání DN 100</t>
  </si>
  <si>
    <t xml:space="preserve">721 03</t>
  </si>
  <si>
    <t xml:space="preserve">Potrubí kanalizační z PVC odpadní systém DN 100 včetně tvarovek</t>
  </si>
  <si>
    <t xml:space="preserve">721 05</t>
  </si>
  <si>
    <t xml:space="preserve">Potrubí kanalizační z PP připojovací systém  DN 50 včetně tvarovek</t>
  </si>
  <si>
    <t xml:space="preserve">721 06</t>
  </si>
  <si>
    <t xml:space="preserve">Potrubí kanalizační z PP připojovací systém  DN 75 včetně tvarovek</t>
  </si>
  <si>
    <t xml:space="preserve">721 07</t>
  </si>
  <si>
    <t xml:space="preserve">Montáž kanalizačního potrubí</t>
  </si>
  <si>
    <t xml:space="preserve">721 09</t>
  </si>
  <si>
    <t xml:space="preserve">Vyvedení a upevnění odpadních výpustek DN 50</t>
  </si>
  <si>
    <t xml:space="preserve">721 10</t>
  </si>
  <si>
    <t xml:space="preserve">Vyvedení a upevnění odpadních výpustek DN 75</t>
  </si>
  <si>
    <t xml:space="preserve">721 11</t>
  </si>
  <si>
    <t xml:space="preserve">Vyvedení a upevnění odpadních výpustek DN 100</t>
  </si>
  <si>
    <t xml:space="preserve">721 12</t>
  </si>
  <si>
    <t xml:space="preserve">D+M Čistící kus PP DN 100</t>
  </si>
  <si>
    <t xml:space="preserve">721 13</t>
  </si>
  <si>
    <t xml:space="preserve">D+M Čistící kus PP DN 75</t>
  </si>
  <si>
    <t xml:space="preserve">721 14</t>
  </si>
  <si>
    <t xml:space="preserve">D+M Kanalizační podlahová vpusť boční DN 75</t>
  </si>
  <si>
    <t xml:space="preserve">721 16</t>
  </si>
  <si>
    <t xml:space="preserve">D+M Odbočka PVC DN 100/100  45°</t>
  </si>
  <si>
    <t xml:space="preserve">17</t>
  </si>
  <si>
    <t xml:space="preserve">721 17</t>
  </si>
  <si>
    <t xml:space="preserve">D+M Odbočka PP DN 75/75  45°</t>
  </si>
  <si>
    <t xml:space="preserve">721 18</t>
  </si>
  <si>
    <t xml:space="preserve">D+M Redukce PP 75/100</t>
  </si>
  <si>
    <t xml:space="preserve">19</t>
  </si>
  <si>
    <t xml:space="preserve">721 19</t>
  </si>
  <si>
    <t xml:space="preserve">D+M Redukce PP 50/75</t>
  </si>
  <si>
    <t xml:space="preserve">721 20</t>
  </si>
  <si>
    <t xml:space="preserve">D+M Přivzdušňovací hlavice DN 75</t>
  </si>
  <si>
    <t xml:space="preserve">721 23</t>
  </si>
  <si>
    <t xml:space="preserve">Pomocný materiál</t>
  </si>
  <si>
    <t xml:space="preserve">sada</t>
  </si>
  <si>
    <t xml:space="preserve">721 24</t>
  </si>
  <si>
    <t xml:space="preserve">Zkouška těsnosti potrubí kanalizace vodou do DN 125</t>
  </si>
  <si>
    <t xml:space="preserve">721 ZTI - vnitřní kanalizace</t>
  </si>
  <si>
    <t xml:space="preserve">722</t>
  </si>
  <si>
    <t xml:space="preserve">ZTI - vnitřní vodovod</t>
  </si>
  <si>
    <t xml:space="preserve">722 00</t>
  </si>
  <si>
    <t xml:space="preserve">Potrubí vodovodní plastové PPR svar polyfuze PN 16 D 20 x 2,8 mm  včetně tvarovek</t>
  </si>
  <si>
    <t xml:space="preserve">Výkres č. 4, 5 a 6 -  1.NP, 2.NP a 3.NP</t>
  </si>
  <si>
    <t xml:space="preserve">46+35+5</t>
  </si>
  <si>
    <t xml:space="preserve">722 01</t>
  </si>
  <si>
    <t xml:space="preserve">Potrubí vodovodní plastové PPR svar polyfuze PN 16 D 25 x 3,5 mm  včetně tvarovek</t>
  </si>
  <si>
    <t xml:space="preserve">166+34+4,6</t>
  </si>
  <si>
    <t xml:space="preserve">722 02</t>
  </si>
  <si>
    <t xml:space="preserve">Potrubí vodovodní plastové PPR svar polyfuze PN 16 D 32 x 4,4 mm včetně tvarovek</t>
  </si>
  <si>
    <t xml:space="preserve">722 05</t>
  </si>
  <si>
    <t xml:space="preserve">Ochrana vodovodního potrubí přilepenými tepelně izolačními trubicemi z PE tl do 15 mm DN do 22 mm</t>
  </si>
  <si>
    <t xml:space="preserve">722 06</t>
  </si>
  <si>
    <t xml:space="preserve">Ochrana vodovodního potrubí přilepenými tepelně izolačními trubicemi z PE tl do 15 mm DN do 34 mm</t>
  </si>
  <si>
    <t xml:space="preserve">204,6+3</t>
  </si>
  <si>
    <t xml:space="preserve">722 32</t>
  </si>
  <si>
    <t xml:space="preserve">Montáž potrubí vodovodního a izolačních trubic</t>
  </si>
  <si>
    <t xml:space="preserve">33</t>
  </si>
  <si>
    <t xml:space="preserve">722 08</t>
  </si>
  <si>
    <t xml:space="preserve">D+M Propojení na stávající potrubí PE32 - souprava</t>
  </si>
  <si>
    <t xml:space="preserve">722 09</t>
  </si>
  <si>
    <t xml:space="preserve">Vyvedení a upevnění výpustku do DN 25</t>
  </si>
  <si>
    <t xml:space="preserve">32+32+4</t>
  </si>
  <si>
    <t xml:space="preserve">35</t>
  </si>
  <si>
    <t xml:space="preserve">722 10</t>
  </si>
  <si>
    <t xml:space="preserve">Vyvedení a upevnění výpustku do DN 32</t>
  </si>
  <si>
    <t xml:space="preserve">722 11</t>
  </si>
  <si>
    <t xml:space="preserve">D+M Nástěnka závitová plastová PPR PN 20 DN 20 x G 1/2</t>
  </si>
  <si>
    <t xml:space="preserve">722 12</t>
  </si>
  <si>
    <t xml:space="preserve">D+M Nástěnka závitová plastová PPR PN 20 DN 25 x G 3/4</t>
  </si>
  <si>
    <t xml:space="preserve">722 13</t>
  </si>
  <si>
    <t xml:space="preserve">Zkouška těsnosti vodovodního potrubí do DN 50</t>
  </si>
  <si>
    <t xml:space="preserve">722 14</t>
  </si>
  <si>
    <t xml:space="preserve">Proplach a dezinfekce vodovodního potrubí do DN 80</t>
  </si>
  <si>
    <t xml:space="preserve">722 15</t>
  </si>
  <si>
    <t xml:space="preserve">D+M Ventil zpětný G 3/4 PN 10 do 110°C se dvěma závity</t>
  </si>
  <si>
    <t xml:space="preserve">722 16</t>
  </si>
  <si>
    <t xml:space="preserve">D+M Kohout plnicí nebo vypouštěcí G 1/2 PN 10 s jedním závitem</t>
  </si>
  <si>
    <t xml:space="preserve">722 17</t>
  </si>
  <si>
    <t xml:space="preserve">D+M Kohout kulový 1/2" PN 20  pro hadici - chromový</t>
  </si>
  <si>
    <t xml:space="preserve">43</t>
  </si>
  <si>
    <t xml:space="preserve">722 18</t>
  </si>
  <si>
    <t xml:space="preserve">D+M Kohout kulový přímý DN25 PN 42 do 185°C vnitřní závit</t>
  </si>
  <si>
    <t xml:space="preserve">45</t>
  </si>
  <si>
    <t xml:space="preserve">722 20</t>
  </si>
  <si>
    <t xml:space="preserve">D+M Ventil pojistný mosazný G 3/4 PN 6 do 100°C k bojleru s vnitřním x vnějším závitem vč. Odvodu kondenzátu</t>
  </si>
  <si>
    <t xml:space="preserve">722 21</t>
  </si>
  <si>
    <t xml:space="preserve">D+M Ventil nezámrzný na fasádu, 1/2" délka 435mm</t>
  </si>
  <si>
    <t xml:space="preserve">47</t>
  </si>
  <si>
    <t xml:space="preserve">722 22</t>
  </si>
  <si>
    <t xml:space="preserve">D+M Cirkulační čerpadlo na pitnou vodu do 110°C, 10bar, 230V/32W/IP44</t>
  </si>
  <si>
    <t xml:space="preserve">722 22.1</t>
  </si>
  <si>
    <t xml:space="preserve">D+M Souprava šroubení a kulových uzávěrů se zpětnou klapkou pro provoz cirkulačního čerpadla</t>
  </si>
  <si>
    <t xml:space="preserve">722 23</t>
  </si>
  <si>
    <t xml:space="preserve">D+M Souprava podružného vodoměru: ZV-20, 2xKK-20, vodoměr DN20 včetně montáže do vodoměrné skříňky</t>
  </si>
  <si>
    <t xml:space="preserve">sestava</t>
  </si>
  <si>
    <t xml:space="preserve">722 24</t>
  </si>
  <si>
    <t xml:space="preserve">Elektro přípomoci</t>
  </si>
  <si>
    <t xml:space="preserve">položka</t>
  </si>
  <si>
    <t xml:space="preserve">721 25</t>
  </si>
  <si>
    <t xml:space="preserve">Pomocný montážní materiál</t>
  </si>
  <si>
    <t xml:space="preserve">722 ZTI - vnitřní vodovod</t>
  </si>
  <si>
    <t xml:space="preserve">725</t>
  </si>
  <si>
    <t xml:space="preserve">ZTI - zařizovací předměty</t>
  </si>
  <si>
    <t xml:space="preserve">725 00</t>
  </si>
  <si>
    <t xml:space="preserve">D+M Keramická sprchová vanička 100x80x10cm bílá komplet včetně sifonu, včetně osazení</t>
  </si>
  <si>
    <t xml:space="preserve">725 00.1</t>
  </si>
  <si>
    <t xml:space="preserve">D+M Sprchové dveře zalamovací profil aluchrom, čiré sklo, š=100cm, včetně montáže</t>
  </si>
  <si>
    <t xml:space="preserve">725 00.2</t>
  </si>
  <si>
    <t xml:space="preserve">D+M Keramický pisoár, tlakové splachování shora, vč sifonu a montážní sady</t>
  </si>
  <si>
    <t xml:space="preserve">725 000</t>
  </si>
  <si>
    <t xml:space="preserve">D+M Výlevka keramická vč horní splachovací nádrže a mřížky, montážní sada a kompletace</t>
  </si>
  <si>
    <t xml:space="preserve">725 00.3</t>
  </si>
  <si>
    <t xml:space="preserve">D+M Klozet keramický, spodní odpad  kombi nádrž se spodním přívodem vody, včetně PVC sedátka a montážní manžety, kompletní montáž</t>
  </si>
  <si>
    <t xml:space="preserve">725 00.4</t>
  </si>
  <si>
    <t xml:space="preserve">D+M Montážní modul  do zazdívky pro závěsný klozet invalidní včetně propojení</t>
  </si>
  <si>
    <t xml:space="preserve">725 00.5</t>
  </si>
  <si>
    <t xml:space="preserve">D+M Závěsné WC pro invalidní osoby, vč. PVC sedátka</t>
  </si>
  <si>
    <t xml:space="preserve">725 00.6</t>
  </si>
  <si>
    <t xml:space="preserve">D+M Tlačítko Dual flush s oddálením pro WC invalidní</t>
  </si>
  <si>
    <t xml:space="preserve">725 00.7</t>
  </si>
  <si>
    <t xml:space="preserve">D+M Nerezové pevné madlo k WC tvaru U 600mm, nosnost 150kg</t>
  </si>
  <si>
    <t xml:space="preserve">725 00.8</t>
  </si>
  <si>
    <t xml:space="preserve">D+M Nerezové sklopné madlo k WC tvaru U 600mm, nosnost 150kg</t>
  </si>
  <si>
    <t xml:space="preserve">725 00.9</t>
  </si>
  <si>
    <t xml:space="preserve">D+M Nerezové sklopné madlo ke zdravotnímu umyvadlu tvaru U 600mm, nosnost 150kg</t>
  </si>
  <si>
    <t xml:space="preserve">725 00.10</t>
  </si>
  <si>
    <t xml:space="preserve">D+M Nerezové sklopné zrcadlo k zdravotnímu umyvadlu</t>
  </si>
  <si>
    <t xml:space="preserve">725 00.11</t>
  </si>
  <si>
    <t xml:space="preserve">D+M Zdravotní umyvadlo keramické připevněné na stěnu šrouby bílé včetně speciálního sifonu pro zdravotní umyvadla  šířka 640, hl 550 mm otvor pro stojánkovou baterii</t>
  </si>
  <si>
    <t xml:space="preserve">725 00.12</t>
  </si>
  <si>
    <t xml:space="preserve">D+M Umyvadlo keramické 600 mm připevněné na stěnu šrouby bílé, pro stojánkovou baterii vč. PVC sifonu, chrom. výpusť, s keramickým polosloupem</t>
  </si>
  <si>
    <t xml:space="preserve">725 00.13</t>
  </si>
  <si>
    <t xml:space="preserve">D+M Kompletní plastová výlevka MAXI 61x44 cm, bílý granit, zadní zvýšený lem, otvor pro stojánkovou dřezovou baterii</t>
  </si>
  <si>
    <t xml:space="preserve">725 00.14</t>
  </si>
  <si>
    <t xml:space="preserve">D+M Ventil pro tlakové ruční splachování pisoárové mušle G 1/2</t>
  </si>
  <si>
    <t xml:space="preserve">725 00.15</t>
  </si>
  <si>
    <t xml:space="preserve">D+M Ventil rohový G1/2" x G1/2" chromovaný s chromovanou krycí růžicí</t>
  </si>
  <si>
    <t xml:space="preserve">22+25+4</t>
  </si>
  <si>
    <t xml:space="preserve">Specifikace podle přiložených technických listů</t>
  </si>
  <si>
    <t xml:space="preserve">725 00.17</t>
  </si>
  <si>
    <t xml:space="preserve">D+M Elektrický ohřívač vody zásobníkový akumulační, tlakový, závěsný, objem 160 l/ 2 kW včetně závěsů a napojení</t>
  </si>
  <si>
    <t xml:space="preserve">Výkres č. 6 ZTI  1.PP</t>
  </si>
  <si>
    <t xml:space="preserve">725 00.18</t>
  </si>
  <si>
    <t xml:space="preserve">D+M Tlaková hadička k baterii DN15 50cm</t>
  </si>
  <si>
    <t xml:space="preserve">79</t>
  </si>
  <si>
    <t xml:space="preserve">725 00.19</t>
  </si>
  <si>
    <t xml:space="preserve">D+M Baterie umyvadlová stojánková páková bez výpusti</t>
  </si>
  <si>
    <t xml:space="preserve">725 00.20</t>
  </si>
  <si>
    <t xml:space="preserve">D+M Baterie umyvadlová páková pro zdravotní umyvadla pro používání invalidními osobami</t>
  </si>
  <si>
    <t xml:space="preserve">725 00.22</t>
  </si>
  <si>
    <t xml:space="preserve">D+M Baterie sprchová, nástěnná, páková</t>
  </si>
  <si>
    <t xml:space="preserve">D+M Baterie stojánková bez výpusti pro plastové výlevky MAXI 61x44cm</t>
  </si>
  <si>
    <t xml:space="preserve">725 00.23</t>
  </si>
  <si>
    <t xml:space="preserve">D+M Baterie podomítková, páková s ruční bidetovou sprškou</t>
  </si>
  <si>
    <t xml:space="preserve">725 ZTI - zařizovací předměty</t>
  </si>
  <si>
    <t xml:space="preserve">ZTI - ostatní</t>
  </si>
  <si>
    <t xml:space="preserve">720 01</t>
  </si>
  <si>
    <t xml:space="preserve">Kamerová zkouška prostupnosti stávající kanalizace</t>
  </si>
  <si>
    <t xml:space="preserve">bm</t>
  </si>
  <si>
    <t xml:space="preserve">720 02</t>
  </si>
  <si>
    <t xml:space="preserve">Řezání drážek pro nové potrubí 20x10cm do zdiva</t>
  </si>
  <si>
    <t xml:space="preserve">91</t>
  </si>
  <si>
    <t xml:space="preserve">720 03</t>
  </si>
  <si>
    <t xml:space="preserve">Vybourání kanálku v podlaze pro nové vodovodní a kanalizační potrubí</t>
  </si>
  <si>
    <t xml:space="preserve">720 04</t>
  </si>
  <si>
    <t xml:space="preserve">Demontáže staré kanalizace a vodovodu</t>
  </si>
  <si>
    <t xml:space="preserve">hod</t>
  </si>
  <si>
    <t xml:space="preserve">720 05</t>
  </si>
  <si>
    <t xml:space="preserve">Odvoz a likvidace stavební suti</t>
  </si>
  <si>
    <t xml:space="preserve">720 06</t>
  </si>
  <si>
    <t xml:space="preserve">Sádrování a uchycování potrubí a ukončení</t>
  </si>
  <si>
    <t xml:space="preserve">720 07</t>
  </si>
  <si>
    <t xml:space="preserve">Zazdění drážek po montáži potrubí</t>
  </si>
  <si>
    <t xml:space="preserve">720 08</t>
  </si>
  <si>
    <t xml:space="preserve">Omítnutí a štukování zdiva (speciální typ omítek viz stavební část)</t>
  </si>
  <si>
    <t xml:space="preserve">720 09</t>
  </si>
  <si>
    <t xml:space="preserve">Dodávka a montáž stěnové PVC skříňky s dvířky - pro vodoměrnou soupravu 200x200mm</t>
  </si>
  <si>
    <t xml:space="preserve">720 10</t>
  </si>
  <si>
    <t xml:space="preserve">Vyzkoušení a seřízení zařizovacích předmětů</t>
  </si>
  <si>
    <t xml:space="preserve">720  ZTI - ostatní</t>
  </si>
  <si>
    <t xml:space="preserve">Objekt4 - Silnoproud</t>
  </si>
  <si>
    <t xml:space="preserve">D1 - Přístroje - spínače, zásuvky, ovladače </t>
  </si>
  <si>
    <t xml:space="preserve">D2 - Přístroje - ostatní</t>
  </si>
  <si>
    <t xml:space="preserve">D3 - Montážní materiál - trubky</t>
  </si>
  <si>
    <t xml:space="preserve">D4 - Montážní materiál - krabice</t>
  </si>
  <si>
    <t xml:space="preserve">D5 - Montážní materiál - ostatní</t>
  </si>
  <si>
    <t xml:space="preserve">D6 - Osvětlení</t>
  </si>
  <si>
    <t xml:space="preserve">D8 - Signalizační systém WC invalidů</t>
  </si>
  <si>
    <t xml:space="preserve">D9 - Kabely a vodiče</t>
  </si>
  <si>
    <t xml:space="preserve">D10 - Rozváděče </t>
  </si>
  <si>
    <t xml:space="preserve">D11 - Rozváděč - úprava stávajícího rozváděče RH1</t>
  </si>
  <si>
    <t xml:space="preserve">D12 - Rozváděč RH1.1</t>
  </si>
  <si>
    <t xml:space="preserve">D13 - Stavební práce - výseky, kapsy, rýhy</t>
  </si>
  <si>
    <t xml:space="preserve">D14 - Montážní a instalační práce</t>
  </si>
  <si>
    <t xml:space="preserve">D7 - </t>
  </si>
  <si>
    <t xml:space="preserve">Přístroje - spínače, zásuvky, ovladače </t>
  </si>
  <si>
    <t xml:space="preserve">Pol2</t>
  </si>
  <si>
    <t xml:space="preserve">Spínač jednopólový ř.1, 230V/50Hz, 10A bílý</t>
  </si>
  <si>
    <t xml:space="preserve">Pol3</t>
  </si>
  <si>
    <t xml:space="preserve">Spínač jednopólový ř.2, 230V/50Hz, 10A bílý</t>
  </si>
  <si>
    <t xml:space="preserve">Pol4</t>
  </si>
  <si>
    <t xml:space="preserve">Spínač lustrový sériový ř.5, 230V/50Hz, 10A</t>
  </si>
  <si>
    <t xml:space="preserve">Pol5</t>
  </si>
  <si>
    <t xml:space="preserve">Spínač schodišťový střídavý ř.6, 230V/50Hz, 10A</t>
  </si>
  <si>
    <t xml:space="preserve">Pol6</t>
  </si>
  <si>
    <t xml:space="preserve">Spínač křížový střídavý ř.7, 230V/50Hz, 10A</t>
  </si>
  <si>
    <t xml:space="preserve">Pol7</t>
  </si>
  <si>
    <t xml:space="preserve">Zásuvka jednoduchá s bezpečnostní clonkou 230V</t>
  </si>
  <si>
    <t xml:space="preserve">Pol8</t>
  </si>
  <si>
    <t xml:space="preserve">Zásuvka dvojitá s bezpečnostní clonkou 230V</t>
  </si>
  <si>
    <t xml:space="preserve">Přístroje - ostatní</t>
  </si>
  <si>
    <t xml:space="preserve">Pol9</t>
  </si>
  <si>
    <t xml:space="preserve">Doběhové relé DT-4 pro ventilátory (VZT)</t>
  </si>
  <si>
    <t xml:space="preserve">Pol9.1</t>
  </si>
  <si>
    <t xml:space="preserve">Týdenní programovatelné spínací hodiny pro oběhové čerpadlo 230V/10A upevnění na lištu DIN EN 60715 v rozváděči</t>
  </si>
  <si>
    <t xml:space="preserve">Montážní materiál - trubky</t>
  </si>
  <si>
    <t xml:space="preserve">Pol10</t>
  </si>
  <si>
    <t xml:space="preserve">Instalační ohebná PVC trubka DN 20, hodnota zatížení 320N/5cm,-25stC +60stC</t>
  </si>
  <si>
    <t xml:space="preserve">Pol11</t>
  </si>
  <si>
    <t xml:space="preserve">Instalační ohebná PVC trubka DN 16, hodnota zatížení 320N/5cm,-25stC +60stC</t>
  </si>
  <si>
    <t xml:space="preserve">Pol12</t>
  </si>
  <si>
    <t xml:space="preserve">Příslušenství pro PVC trubky (tvarovky, koncové díly, PVC spojky)</t>
  </si>
  <si>
    <t xml:space="preserve">Montážní materiál - krabice</t>
  </si>
  <si>
    <t xml:space="preserve">Pol13</t>
  </si>
  <si>
    <t xml:space="preserve">Instalační přístrojová krabice  KP67/3</t>
  </si>
  <si>
    <t xml:space="preserve">Pol14</t>
  </si>
  <si>
    <t xml:space="preserve">Instalační přístrojová krabice KPR68</t>
  </si>
  <si>
    <t xml:space="preserve">Montážní materiál - ostatní</t>
  </si>
  <si>
    <t xml:space="preserve">Pol15</t>
  </si>
  <si>
    <t xml:space="preserve">Univerzální rozvodná inst. krabice prům. 73x30, vč. víčka, násuvné svorky</t>
  </si>
  <si>
    <t xml:space="preserve">Pol16</t>
  </si>
  <si>
    <t xml:space="preserve">Instalační krabice KO100E</t>
  </si>
  <si>
    <t xml:space="preserve">Pol17</t>
  </si>
  <si>
    <t xml:space="preserve">Instalační ráměčky - design dle investora</t>
  </si>
  <si>
    <t xml:space="preserve">Pol18</t>
  </si>
  <si>
    <t xml:space="preserve">Montážní a instalační materiál (hmoždenky, šroubky, příchytky, sádra, atd.)</t>
  </si>
  <si>
    <t xml:space="preserve">Osvětlení</t>
  </si>
  <si>
    <t xml:space="preserve">Pol19</t>
  </si>
  <si>
    <t xml:space="preserve">SV1 - Led stropní svítidlo s čidlem pohybu 230V, 4000°K, 15W specifikace v technickém listu</t>
  </si>
  <si>
    <t xml:space="preserve">Pol20</t>
  </si>
  <si>
    <t xml:space="preserve">SN/2 - Led nouzové svítidlo s pohybovým čidlem 4000°K 18W, 230V specifikace v technickém listu</t>
  </si>
  <si>
    <t xml:space="preserve">Pol21</t>
  </si>
  <si>
    <t xml:space="preserve">SV3 - Venkovní svítidlo s čidlem pohybu specifikace v technickém listu</t>
  </si>
  <si>
    <t xml:space="preserve">Pol22</t>
  </si>
  <si>
    <t xml:space="preserve">SV4 - Led stropní svítidlo stropní 230V, 4000°K, 15W specifikace v technickém listu</t>
  </si>
  <si>
    <t xml:space="preserve">Pol23</t>
  </si>
  <si>
    <t xml:space="preserve">Led únikové EXIT nouzové svítidlo s piktogramem 3W, bat.3hod specifikace v technickém listu</t>
  </si>
  <si>
    <t xml:space="preserve">Pol24</t>
  </si>
  <si>
    <t xml:space="preserve">A - Led liniové svítidlo podvěšené, délka 2,2 mb, kompletní včetně závěsů, připojovacího kabelu, difuzoru, zdroje 4000°K 230V a montážního a spojovacího materiálu, specifikace v technickém listu</t>
  </si>
  <si>
    <t xml:space="preserve">Pol25</t>
  </si>
  <si>
    <t xml:space="preserve">B1 - led stropní svítidlo přisazené, včetně zdroje 4000°K  230V specifikace v technickém listu</t>
  </si>
  <si>
    <t xml:space="preserve">Pol26</t>
  </si>
  <si>
    <t xml:space="preserve">B2 - led stropní svítidlo přisazené, včetně zdroje 4000°K    230V specifikace v technickém listu</t>
  </si>
  <si>
    <t xml:space="preserve">Pol27</t>
  </si>
  <si>
    <t xml:space="preserve">B3 - led stropní svítidlo přisazené, včetně zdroje 4000°K  230V specifikace v technickém listu</t>
  </si>
  <si>
    <t xml:space="preserve">Pol27.1</t>
  </si>
  <si>
    <t xml:space="preserve">C1 - led  stropní svítidlo závěsné, včetně zdroje 4000°K  230V a závěsu s kabelem, specifikace v technickém listu</t>
  </si>
  <si>
    <t xml:space="preserve">Pol27.2</t>
  </si>
  <si>
    <t xml:space="preserve">C2 - led   stropní svítidlo závěsné, včetně zdroje 4000°K  230V a závěsu s kabelem, specifikace v technickém listu</t>
  </si>
  <si>
    <t xml:space="preserve">Pol27.3</t>
  </si>
  <si>
    <t xml:space="preserve">C3 - led  stropní svítidlo závěsné, včetně zdroje 4000°K  230V a závěsu s kabelem, specifikace v technickém listu</t>
  </si>
  <si>
    <t xml:space="preserve">Signalizační systém WC invalidů</t>
  </si>
  <si>
    <t xml:space="preserve">Pol28</t>
  </si>
  <si>
    <t xml:space="preserve">SIGNALIZAČNÍ TLAČÍTKO SE ŠŇŮROU (FAP 3002)</t>
  </si>
  <si>
    <t xml:space="preserve">Pol29</t>
  </si>
  <si>
    <t xml:space="preserve">RESETOVACÍ TLAČÍTKO FAP 2001</t>
  </si>
  <si>
    <t xml:space="preserve">Pol30</t>
  </si>
  <si>
    <t xml:space="preserve">KONTROLNÍ MODUL S ALARMEM FEH 2001</t>
  </si>
  <si>
    <t xml:space="preserve">Pol31</t>
  </si>
  <si>
    <t xml:space="preserve">TRANSFORMÁTOR FLM 1000 (osazen v RP)</t>
  </si>
  <si>
    <t xml:space="preserve">Kabely a vodiče</t>
  </si>
  <si>
    <t xml:space="preserve">Pol32</t>
  </si>
  <si>
    <t xml:space="preserve">Kabel CYKY-J 5x6</t>
  </si>
  <si>
    <t xml:space="preserve">Pol33</t>
  </si>
  <si>
    <t xml:space="preserve">Kabel CYKY-J 3x1,5</t>
  </si>
  <si>
    <t xml:space="preserve">Pol34</t>
  </si>
  <si>
    <t xml:space="preserve">Kabel CYKY-J 5x1,5</t>
  </si>
  <si>
    <t xml:space="preserve">Pol35</t>
  </si>
  <si>
    <t xml:space="preserve">Kabel CXKH-R 5x1,5</t>
  </si>
  <si>
    <t xml:space="preserve">Pol36</t>
  </si>
  <si>
    <t xml:space="preserve">Vodič CY 6</t>
  </si>
  <si>
    <t xml:space="preserve">Pol37</t>
  </si>
  <si>
    <t xml:space="preserve">Vodič CY 4</t>
  </si>
  <si>
    <t xml:space="preserve">Pol38</t>
  </si>
  <si>
    <t xml:space="preserve">Kabel JYTY 4x1</t>
  </si>
  <si>
    <t xml:space="preserve">Pol39</t>
  </si>
  <si>
    <t xml:space="preserve">Kabel J-Y(ST)Y 2x4x0,8</t>
  </si>
  <si>
    <t xml:space="preserve">Rozváděče </t>
  </si>
  <si>
    <t xml:space="preserve">Rozváděč - úprava stávajícího rozváděče RH1</t>
  </si>
  <si>
    <t xml:space="preserve">Pol40</t>
  </si>
  <si>
    <t xml:space="preserve">Úprava stávajícího rozváděče</t>
  </si>
  <si>
    <t xml:space="preserve">Rozváděč RH1.1</t>
  </si>
  <si>
    <t xml:space="preserve">Pol41</t>
  </si>
  <si>
    <t xml:space="preserve">Instalační rozváděč pod omítku pro 36 modulů, vč. příslušenství, krytí: IP40/20,  Ikm=10kA, napěťová soustava: 3+PE+N, 50Hz, 230/400V, TN-C-S, přívody a vývody horem/spodem, boční kryt, držák mont. panelu, zákryt, kapsa na výkresy, vč. výzbroje - viz. RH1</t>
  </si>
  <si>
    <t xml:space="preserve">Stavební práce - výseky, kapsy, rýhy</t>
  </si>
  <si>
    <t xml:space="preserve">Pol42</t>
  </si>
  <si>
    <t xml:space="preserve">vysek.rýh cihla do hl.30mm š.do 30mm</t>
  </si>
  <si>
    <t xml:space="preserve">Pol43</t>
  </si>
  <si>
    <t xml:space="preserve">vysek.rýh cihla do hl.50mm š.do 70mm</t>
  </si>
  <si>
    <t xml:space="preserve">Pol44</t>
  </si>
  <si>
    <t xml:space="preserve">vybourání otvorů v cihelném zdivu - plochy do 0,09m2 a tl. 15cm</t>
  </si>
  <si>
    <t xml:space="preserve">Pol45</t>
  </si>
  <si>
    <t xml:space="preserve">vybourání otvorů v cihelném zdivu - plochy do 0,09m2 a tl. 45cm</t>
  </si>
  <si>
    <t xml:space="preserve">Pol46</t>
  </si>
  <si>
    <t xml:space="preserve">Odvoz suti z vybouraných hmot na skládku do 1km</t>
  </si>
  <si>
    <t xml:space="preserve">Pol47</t>
  </si>
  <si>
    <t xml:space="preserve">Odvoz suti z vybouraných hmot za každý další 1km - příplatek</t>
  </si>
  <si>
    <t xml:space="preserve">Montážní a instalační práce</t>
  </si>
  <si>
    <t xml:space="preserve">Pol48</t>
  </si>
  <si>
    <t xml:space="preserve">Demontáž stávající elektroinstalace a osvětlovacích těles v rekonstruovaných částech</t>
  </si>
  <si>
    <t xml:space="preserve">Pol49</t>
  </si>
  <si>
    <t xml:space="preserve">Montáž instalačních prvků /zásuvky, vypínače/, vč. osazení instalačních  krabic a rámečků + připojení kabeláže a svítidel</t>
  </si>
  <si>
    <t xml:space="preserve">Pol50</t>
  </si>
  <si>
    <t xml:space="preserve">Připojení nových svítidel</t>
  </si>
  <si>
    <t xml:space="preserve">Pol51</t>
  </si>
  <si>
    <t xml:space="preserve">Připojení ostatních přístrojů a zařízení - VZT</t>
  </si>
  <si>
    <t xml:space="preserve">Pol52</t>
  </si>
  <si>
    <t xml:space="preserve">Připojení ostatních přístrojů a zařízení - bojlery</t>
  </si>
  <si>
    <t xml:space="preserve">Pol53</t>
  </si>
  <si>
    <t xml:space="preserve">Připojení ostatních přístrojů a zařízení -cirkulační čerpadla</t>
  </si>
  <si>
    <t xml:space="preserve">Pol54</t>
  </si>
  <si>
    <t xml:space="preserve">Připojení ostatních přístrojů a zařízení -plynové kotle</t>
  </si>
  <si>
    <t xml:space="preserve">Pol55</t>
  </si>
  <si>
    <t xml:space="preserve">Ostatní elektromontážní práce</t>
  </si>
  <si>
    <t xml:space="preserve">Pol56</t>
  </si>
  <si>
    <t xml:space="preserve">Doprava materiálu na stavbu</t>
  </si>
  <si>
    <t xml:space="preserve">Pol57</t>
  </si>
  <si>
    <t xml:space="preserve">Likvidace a třídění odpadů</t>
  </si>
  <si>
    <t xml:space="preserve">Pol58</t>
  </si>
  <si>
    <t xml:space="preserve">Revize</t>
  </si>
  <si>
    <t xml:space="preserve">Objekt5 - Slaboproud</t>
  </si>
  <si>
    <t xml:space="preserve">Vstupní zvonkové tablo, montážní krabice, modul hovorové jednotky, moduly tlačítkové v sestavě VIDEO, TL. 1x8) sestava vstupního tabla bude upřesněna investorem</t>
  </si>
  <si>
    <t xml:space="preserve">Napájecí zdroj 230V/18Vss</t>
  </si>
  <si>
    <t xml:space="preserve">Pol59</t>
  </si>
  <si>
    <t xml:space="preserve">Univerzální rozvodná inst. krabice prům. 73x30, vč. víčka</t>
  </si>
  <si>
    <t xml:space="preserve">Pol60</t>
  </si>
  <si>
    <t xml:space="preserve">Domovní účastnický videotelefon s tlačítkem, fermax</t>
  </si>
  <si>
    <t xml:space="preserve">Pol61</t>
  </si>
  <si>
    <t xml:space="preserve">Videodistributor 4x</t>
  </si>
  <si>
    <t xml:space="preserve">Pol62</t>
  </si>
  <si>
    <t xml:space="preserve">Videodistributor 2x</t>
  </si>
  <si>
    <t xml:space="preserve">Pol63</t>
  </si>
  <si>
    <t xml:space="preserve">SAMOZAMYKACÍ REVERZNÍ  ELEKTROMECHANICKÝ  ZÁMEK UN=12 V DC, IN=130 MA</t>
  </si>
  <si>
    <t xml:space="preserve">Pol64</t>
  </si>
  <si>
    <t xml:space="preserve">Kabel fermax5918</t>
  </si>
  <si>
    <t xml:space="preserve">Pol65</t>
  </si>
  <si>
    <t xml:space="preserve">Kabel koax 75ohm</t>
  </si>
  <si>
    <t xml:space="preserve">Pol66</t>
  </si>
  <si>
    <t xml:space="preserve">Pol67</t>
  </si>
  <si>
    <t xml:space="preserve">Montážní a instalační materiál</t>
  </si>
  <si>
    <t xml:space="preserve">Pol68</t>
  </si>
  <si>
    <t xml:space="preserve">Montážní práce, oživení</t>
  </si>
  <si>
    <t xml:space="preserve">Objekt5 (1) – Požární signalizace</t>
  </si>
  <si>
    <t xml:space="preserve">Pol69</t>
  </si>
  <si>
    <t xml:space="preserve">Autonomní hlásič požáru drátové napájení</t>
  </si>
  <si>
    <t xml:space="preserve">Pol70</t>
  </si>
  <si>
    <t xml:space="preserve">Objekt6 - 01 Stav.úpravy Družina</t>
  </si>
  <si>
    <t xml:space="preserve">Pol71</t>
  </si>
  <si>
    <t xml:space="preserve">Diagonální kruhový potrubní ventilátor d=125 , 330 m3/h. ,TD 350/125</t>
  </si>
  <si>
    <t xml:space="preserve">Pol72</t>
  </si>
  <si>
    <t xml:space="preserve">Zpožďovač doběhu pro diagonální ventilátor TD 350/125  podle doporučení výrobce</t>
  </si>
  <si>
    <t xml:space="preserve">Pol73</t>
  </si>
  <si>
    <t xml:space="preserve">Axiální nástěnný ventilátor  d=177 , 230V, 212 m3/h, zavírací samočinná žaluzie</t>
  </si>
  <si>
    <t xml:space="preserve">Pol74</t>
  </si>
  <si>
    <t xml:space="preserve">PVC potrubní d=177 prodloužení k ventilátoru  dl=400mm</t>
  </si>
  <si>
    <t xml:space="preserve">Pol75</t>
  </si>
  <si>
    <t xml:space="preserve">Samočinná čtvercová přetlaková fasádní žaluzie VK 10  včetně montážní sady, šedé PVC</t>
  </si>
  <si>
    <t xml:space="preserve">Pol76</t>
  </si>
  <si>
    <t xml:space="preserve">Ostatní instalační materiál, těsnění, pásky, pevnostní hmoždinky, matky a podložky potřebné k provádění montáže VZT</t>
  </si>
  <si>
    <t xml:space="preserve">Pol77</t>
  </si>
  <si>
    <t xml:space="preserve">Zednické přípomoce při vysekávání otvorů a dotvarování prostupů</t>
  </si>
  <si>
    <t xml:space="preserve">Pol78</t>
  </si>
  <si>
    <t xml:space="preserve">Elektroinstalační přípomoce při zapojování ventilárotů a regulátorů</t>
  </si>
  <si>
    <t xml:space="preserve">Pol79</t>
  </si>
  <si>
    <t xml:space="preserve">Montáž VZT, doprava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</si>
</sst>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#,##0.00%"/>
    <numFmt numFmtId="167" formatCode="General"/>
    <numFmt numFmtId="168" formatCode="DD\.MM\.YYYY"/>
    <numFmt numFmtId="169" formatCode="#,##0.00000"/>
    <numFmt numFmtId="170" formatCode="@"/>
    <numFmt numFmtId="171" formatCode="#,##0.000"/>
  </numFmts>
  <fonts count="37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80008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2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0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0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1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2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6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7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8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39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40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41.pn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4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141840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0" y="0"/>
          <a:ext cx="284400" cy="2844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142560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0" y="0"/>
          <a:ext cx="28440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142560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0" y="0"/>
          <a:ext cx="28440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142200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0" y="0"/>
          <a:ext cx="284400" cy="28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141840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0" y="0"/>
          <a:ext cx="284400" cy="2844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141840</xdr:rowOff>
    </xdr:to>
    <xdr:pic>
      <xdr:nvPicPr>
        <xdr:cNvPr id="5" name="Picture 1" descr=""/>
        <xdr:cNvPicPr/>
      </xdr:nvPicPr>
      <xdr:blipFill>
        <a:blip r:embed="rId1"/>
        <a:stretch/>
      </xdr:blipFill>
      <xdr:spPr>
        <a:xfrm>
          <a:off x="0" y="0"/>
          <a:ext cx="284400" cy="2844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141840</xdr:rowOff>
    </xdr:to>
    <xdr:pic>
      <xdr:nvPicPr>
        <xdr:cNvPr id="6" name="Picture 1" descr=""/>
        <xdr:cNvPicPr/>
      </xdr:nvPicPr>
      <xdr:blipFill>
        <a:blip r:embed="rId1"/>
        <a:stretch/>
      </xdr:blipFill>
      <xdr:spPr>
        <a:xfrm>
          <a:off x="0" y="0"/>
          <a:ext cx="284400" cy="2844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M10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7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7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7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7"/>
    <col collapsed="false" customWidth="true" hidden="false" outlineLevel="0" max="57" min="57" style="0" width="66.5"/>
    <col collapsed="false" customWidth="true" hidden="false" outlineLevel="0" max="70" min="58" style="0" width="8.65"/>
    <col collapsed="false" customWidth="true" hidden="true" outlineLevel="0" max="91" min="71" style="0" width="9.34"/>
    <col collapsed="false" customWidth="true" hidden="false" outlineLevel="0" max="1025" min="92" style="0" width="8.65"/>
  </cols>
  <sheetData>
    <row r="1" customFormat="false" ht="11.25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S4" s="3" t="s">
        <v>10</v>
      </c>
    </row>
    <row r="5" customFormat="false" ht="12" hidden="false" customHeight="true" outlineLevel="0" collapsed="false">
      <c r="B5" s="6"/>
      <c r="D5" s="9" t="s">
        <v>11</v>
      </c>
      <c r="K5" s="10" t="s">
        <v>12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R5" s="6"/>
      <c r="BS5" s="3" t="s">
        <v>5</v>
      </c>
    </row>
    <row r="6" customFormat="false" ht="36.95" hidden="false" customHeight="true" outlineLevel="0" collapsed="false">
      <c r="B6" s="6"/>
      <c r="D6" s="11" t="s">
        <v>13</v>
      </c>
      <c r="K6" s="12" t="s">
        <v>14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R6" s="6"/>
      <c r="BS6" s="3" t="s">
        <v>5</v>
      </c>
    </row>
    <row r="7" customFormat="false" ht="12" hidden="false" customHeight="true" outlineLevel="0" collapsed="false">
      <c r="B7" s="6"/>
      <c r="D7" s="13" t="s">
        <v>15</v>
      </c>
      <c r="K7" s="14"/>
      <c r="AK7" s="13" t="s">
        <v>16</v>
      </c>
      <c r="AN7" s="14"/>
      <c r="AR7" s="6"/>
      <c r="BS7" s="3" t="s">
        <v>5</v>
      </c>
    </row>
    <row r="8" customFormat="false" ht="12" hidden="false" customHeight="true" outlineLevel="0" collapsed="false">
      <c r="B8" s="6"/>
      <c r="D8" s="13" t="s">
        <v>17</v>
      </c>
      <c r="K8" s="14" t="s">
        <v>18</v>
      </c>
      <c r="AK8" s="13" t="s">
        <v>19</v>
      </c>
      <c r="AN8" s="14" t="s">
        <v>20</v>
      </c>
      <c r="AR8" s="6"/>
      <c r="BS8" s="3" t="s">
        <v>5</v>
      </c>
    </row>
    <row r="9" customFormat="false" ht="14.45" hidden="false" customHeight="true" outlineLevel="0" collapsed="false">
      <c r="B9" s="6"/>
      <c r="AR9" s="6"/>
      <c r="BS9" s="3" t="s">
        <v>5</v>
      </c>
    </row>
    <row r="10" customFormat="false" ht="12" hidden="false" customHeight="true" outlineLevel="0" collapsed="false">
      <c r="B10" s="6"/>
      <c r="D10" s="13" t="s">
        <v>21</v>
      </c>
      <c r="AK10" s="13" t="s">
        <v>22</v>
      </c>
      <c r="AN10" s="14"/>
      <c r="AR10" s="6"/>
      <c r="BS10" s="3" t="s">
        <v>5</v>
      </c>
    </row>
    <row r="11" customFormat="false" ht="18.4" hidden="false" customHeight="true" outlineLevel="0" collapsed="false">
      <c r="B11" s="6"/>
      <c r="E11" s="14" t="s">
        <v>18</v>
      </c>
      <c r="AK11" s="13" t="s">
        <v>23</v>
      </c>
      <c r="AN11" s="14"/>
      <c r="AR11" s="6"/>
      <c r="BS11" s="3" t="s">
        <v>5</v>
      </c>
    </row>
    <row r="12" customFormat="false" ht="6.95" hidden="false" customHeight="true" outlineLevel="0" collapsed="false">
      <c r="B12" s="6"/>
      <c r="AR12" s="6"/>
      <c r="BS12" s="3" t="s">
        <v>5</v>
      </c>
    </row>
    <row r="13" customFormat="false" ht="12" hidden="false" customHeight="true" outlineLevel="0" collapsed="false">
      <c r="B13" s="6"/>
      <c r="D13" s="13" t="s">
        <v>24</v>
      </c>
      <c r="AK13" s="13" t="s">
        <v>22</v>
      </c>
      <c r="AN13" s="14"/>
      <c r="AR13" s="6"/>
      <c r="BS13" s="3" t="s">
        <v>5</v>
      </c>
    </row>
    <row r="14" customFormat="false" ht="12.75" hidden="false" customHeight="false" outlineLevel="0" collapsed="false">
      <c r="B14" s="6"/>
      <c r="E14" s="14" t="s">
        <v>18</v>
      </c>
      <c r="AK14" s="13" t="s">
        <v>23</v>
      </c>
      <c r="AN14" s="14"/>
      <c r="AR14" s="6"/>
      <c r="BS14" s="3" t="s">
        <v>5</v>
      </c>
    </row>
    <row r="15" customFormat="false" ht="6.95" hidden="false" customHeight="true" outlineLevel="0" collapsed="false">
      <c r="B15" s="6"/>
      <c r="AR15" s="6"/>
      <c r="BS15" s="3" t="s">
        <v>2</v>
      </c>
    </row>
    <row r="16" customFormat="false" ht="12" hidden="false" customHeight="true" outlineLevel="0" collapsed="false">
      <c r="B16" s="6"/>
      <c r="D16" s="13" t="s">
        <v>25</v>
      </c>
      <c r="AK16" s="13" t="s">
        <v>22</v>
      </c>
      <c r="AN16" s="14"/>
      <c r="AR16" s="6"/>
      <c r="BS16" s="3" t="s">
        <v>2</v>
      </c>
    </row>
    <row r="17" customFormat="false" ht="18.4" hidden="false" customHeight="true" outlineLevel="0" collapsed="false">
      <c r="B17" s="6"/>
      <c r="E17" s="14" t="s">
        <v>18</v>
      </c>
      <c r="AK17" s="13" t="s">
        <v>23</v>
      </c>
      <c r="AN17" s="14"/>
      <c r="AR17" s="6"/>
      <c r="BS17" s="3" t="s">
        <v>26</v>
      </c>
    </row>
    <row r="18" customFormat="false" ht="6.95" hidden="false" customHeight="true" outlineLevel="0" collapsed="false">
      <c r="B18" s="6"/>
      <c r="AR18" s="6"/>
      <c r="BS18" s="3" t="s">
        <v>5</v>
      </c>
    </row>
    <row r="19" customFormat="false" ht="12" hidden="false" customHeight="true" outlineLevel="0" collapsed="false">
      <c r="B19" s="6"/>
      <c r="D19" s="13" t="s">
        <v>27</v>
      </c>
      <c r="AK19" s="13" t="s">
        <v>22</v>
      </c>
      <c r="AN19" s="14"/>
      <c r="AR19" s="6"/>
      <c r="BS19" s="3" t="s">
        <v>5</v>
      </c>
    </row>
    <row r="20" customFormat="false" ht="18.4" hidden="false" customHeight="true" outlineLevel="0" collapsed="false">
      <c r="B20" s="6"/>
      <c r="E20" s="14" t="s">
        <v>18</v>
      </c>
      <c r="AK20" s="13" t="s">
        <v>23</v>
      </c>
      <c r="AN20" s="14"/>
      <c r="AR20" s="6"/>
      <c r="BS20" s="3" t="s">
        <v>26</v>
      </c>
    </row>
    <row r="21" customFormat="false" ht="6.95" hidden="false" customHeight="true" outlineLevel="0" collapsed="false">
      <c r="B21" s="6"/>
      <c r="AR21" s="6"/>
    </row>
    <row r="22" customFormat="false" ht="12" hidden="false" customHeight="true" outlineLevel="0" collapsed="false">
      <c r="B22" s="6"/>
      <c r="D22" s="13" t="s">
        <v>28</v>
      </c>
      <c r="AR22" s="6"/>
    </row>
    <row r="23" customFormat="false" ht="16.5" hidden="false" customHeight="true" outlineLevel="0" collapsed="false">
      <c r="B23" s="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R23" s="6"/>
    </row>
    <row r="24" customFormat="false" ht="6.95" hidden="false" customHeight="true" outlineLevel="0" collapsed="false">
      <c r="B24" s="6"/>
      <c r="AR24" s="6"/>
    </row>
    <row r="25" customFormat="false" ht="6.95" hidden="false" customHeight="true" outlineLevel="0" collapsed="false">
      <c r="B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R25" s="6"/>
    </row>
    <row r="26" s="22" customFormat="true" ht="25.9" hidden="false" customHeight="true" outlineLevel="0" collapsed="false">
      <c r="A26" s="17"/>
      <c r="B26" s="18"/>
      <c r="C26" s="17"/>
      <c r="D26" s="19" t="s">
        <v>29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1" t="n">
        <f aca="false">ROUND(AG94,2)</f>
        <v>0</v>
      </c>
      <c r="AL26" s="21"/>
      <c r="AM26" s="21"/>
      <c r="AN26" s="21"/>
      <c r="AO26" s="21"/>
      <c r="AP26" s="17"/>
      <c r="AQ26" s="17"/>
      <c r="AR26" s="18"/>
      <c r="BE26" s="17"/>
    </row>
    <row r="27" s="22" customFormat="true" ht="6.95" hidden="false" customHeight="true" outlineLevel="0" collapsed="false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8"/>
      <c r="BE27" s="17"/>
    </row>
    <row r="28" s="22" customFormat="true" ht="12.75" hidden="false" customHeight="fals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23" t="s">
        <v>30</v>
      </c>
      <c r="M28" s="23"/>
      <c r="N28" s="23"/>
      <c r="O28" s="23"/>
      <c r="P28" s="23"/>
      <c r="Q28" s="17"/>
      <c r="R28" s="17"/>
      <c r="S28" s="17"/>
      <c r="T28" s="17"/>
      <c r="U28" s="17"/>
      <c r="V28" s="17"/>
      <c r="W28" s="23" t="s">
        <v>31</v>
      </c>
      <c r="X28" s="23"/>
      <c r="Y28" s="23"/>
      <c r="Z28" s="23"/>
      <c r="AA28" s="23"/>
      <c r="AB28" s="23"/>
      <c r="AC28" s="23"/>
      <c r="AD28" s="23"/>
      <c r="AE28" s="23"/>
      <c r="AF28" s="17"/>
      <c r="AG28" s="17"/>
      <c r="AH28" s="17"/>
      <c r="AI28" s="17"/>
      <c r="AJ28" s="17"/>
      <c r="AK28" s="23" t="s">
        <v>32</v>
      </c>
      <c r="AL28" s="23"/>
      <c r="AM28" s="23"/>
      <c r="AN28" s="23"/>
      <c r="AO28" s="23"/>
      <c r="AP28" s="17"/>
      <c r="AQ28" s="17"/>
      <c r="AR28" s="18"/>
      <c r="BE28" s="17"/>
    </row>
    <row r="29" s="24" customFormat="true" ht="14.45" hidden="false" customHeight="true" outlineLevel="0" collapsed="false">
      <c r="B29" s="25"/>
      <c r="D29" s="13" t="s">
        <v>33</v>
      </c>
      <c r="F29" s="13" t="s">
        <v>34</v>
      </c>
      <c r="L29" s="26" t="n">
        <v>0.21</v>
      </c>
      <c r="M29" s="26"/>
      <c r="N29" s="26"/>
      <c r="O29" s="26"/>
      <c r="P29" s="26"/>
      <c r="W29" s="27" t="n">
        <f aca="false">AK26</f>
        <v>0</v>
      </c>
      <c r="X29" s="27"/>
      <c r="Y29" s="27"/>
      <c r="Z29" s="27"/>
      <c r="AA29" s="27"/>
      <c r="AB29" s="27"/>
      <c r="AC29" s="27"/>
      <c r="AD29" s="27"/>
      <c r="AE29" s="27"/>
      <c r="AK29" s="27" t="n">
        <f aca="false">ROUND(AV94, 2)</f>
        <v>0</v>
      </c>
      <c r="AL29" s="27"/>
      <c r="AM29" s="27"/>
      <c r="AN29" s="27"/>
      <c r="AO29" s="27"/>
      <c r="AR29" s="25"/>
    </row>
    <row r="30" s="24" customFormat="true" ht="14.45" hidden="false" customHeight="true" outlineLevel="0" collapsed="false">
      <c r="B30" s="25"/>
      <c r="F30" s="13" t="s">
        <v>35</v>
      </c>
      <c r="L30" s="26" t="n">
        <v>0.15</v>
      </c>
      <c r="M30" s="26"/>
      <c r="N30" s="26"/>
      <c r="O30" s="26"/>
      <c r="P30" s="26"/>
      <c r="W30" s="27" t="n">
        <f aca="false">ROUND(BA94, 2)</f>
        <v>0</v>
      </c>
      <c r="X30" s="27"/>
      <c r="Y30" s="27"/>
      <c r="Z30" s="27"/>
      <c r="AA30" s="27"/>
      <c r="AB30" s="27"/>
      <c r="AC30" s="27"/>
      <c r="AD30" s="27"/>
      <c r="AE30" s="27"/>
      <c r="AK30" s="27" t="n">
        <f aca="false">ROUND(AW94, 2)</f>
        <v>0</v>
      </c>
      <c r="AL30" s="27"/>
      <c r="AM30" s="27"/>
      <c r="AN30" s="27"/>
      <c r="AO30" s="27"/>
      <c r="AR30" s="25"/>
    </row>
    <row r="31" s="24" customFormat="true" ht="14.45" hidden="true" customHeight="true" outlineLevel="0" collapsed="false">
      <c r="B31" s="25"/>
      <c r="F31" s="13" t="s">
        <v>36</v>
      </c>
      <c r="L31" s="26" t="n">
        <v>0.21</v>
      </c>
      <c r="M31" s="26"/>
      <c r="N31" s="26"/>
      <c r="O31" s="26"/>
      <c r="P31" s="26"/>
      <c r="W31" s="27" t="n">
        <f aca="false">ROUND(BB94, 2)</f>
        <v>0</v>
      </c>
      <c r="X31" s="27"/>
      <c r="Y31" s="27"/>
      <c r="Z31" s="27"/>
      <c r="AA31" s="27"/>
      <c r="AB31" s="27"/>
      <c r="AC31" s="27"/>
      <c r="AD31" s="27"/>
      <c r="AE31" s="27"/>
      <c r="AK31" s="27" t="n">
        <v>0</v>
      </c>
      <c r="AL31" s="27"/>
      <c r="AM31" s="27"/>
      <c r="AN31" s="27"/>
      <c r="AO31" s="27"/>
      <c r="AR31" s="25"/>
    </row>
    <row r="32" s="24" customFormat="true" ht="14.45" hidden="true" customHeight="true" outlineLevel="0" collapsed="false">
      <c r="B32" s="25"/>
      <c r="F32" s="13" t="s">
        <v>37</v>
      </c>
      <c r="L32" s="26" t="n">
        <v>0.15</v>
      </c>
      <c r="M32" s="26"/>
      <c r="N32" s="26"/>
      <c r="O32" s="26"/>
      <c r="P32" s="26"/>
      <c r="W32" s="27" t="n">
        <f aca="false">ROUND(BC94, 2)</f>
        <v>0</v>
      </c>
      <c r="X32" s="27"/>
      <c r="Y32" s="27"/>
      <c r="Z32" s="27"/>
      <c r="AA32" s="27"/>
      <c r="AB32" s="27"/>
      <c r="AC32" s="27"/>
      <c r="AD32" s="27"/>
      <c r="AE32" s="27"/>
      <c r="AK32" s="27" t="n">
        <v>0</v>
      </c>
      <c r="AL32" s="27"/>
      <c r="AM32" s="27"/>
      <c r="AN32" s="27"/>
      <c r="AO32" s="27"/>
      <c r="AR32" s="25"/>
    </row>
    <row r="33" s="24" customFormat="true" ht="14.45" hidden="true" customHeight="true" outlineLevel="0" collapsed="false">
      <c r="B33" s="25"/>
      <c r="F33" s="13" t="s">
        <v>38</v>
      </c>
      <c r="L33" s="26" t="n">
        <v>0</v>
      </c>
      <c r="M33" s="26"/>
      <c r="N33" s="26"/>
      <c r="O33" s="26"/>
      <c r="P33" s="26"/>
      <c r="W33" s="27" t="n">
        <f aca="false">ROUND(BD94, 2)</f>
        <v>0</v>
      </c>
      <c r="X33" s="27"/>
      <c r="Y33" s="27"/>
      <c r="Z33" s="27"/>
      <c r="AA33" s="27"/>
      <c r="AB33" s="27"/>
      <c r="AC33" s="27"/>
      <c r="AD33" s="27"/>
      <c r="AE33" s="27"/>
      <c r="AK33" s="27" t="n">
        <v>0</v>
      </c>
      <c r="AL33" s="27"/>
      <c r="AM33" s="27"/>
      <c r="AN33" s="27"/>
      <c r="AO33" s="27"/>
      <c r="AR33" s="25"/>
    </row>
    <row r="34" s="22" customFormat="true" ht="6.95" hidden="false" customHeight="true" outlineLevel="0" collapsed="false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8"/>
      <c r="BE34" s="17"/>
    </row>
    <row r="35" s="22" customFormat="true" ht="25.9" hidden="false" customHeight="true" outlineLevel="0" collapsed="false">
      <c r="A35" s="17"/>
      <c r="B35" s="18"/>
      <c r="C35" s="28"/>
      <c r="D35" s="29" t="s">
        <v>39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40</v>
      </c>
      <c r="U35" s="30"/>
      <c r="V35" s="30"/>
      <c r="W35" s="30"/>
      <c r="X35" s="32" t="s">
        <v>41</v>
      </c>
      <c r="Y35" s="32"/>
      <c r="Z35" s="32"/>
      <c r="AA35" s="32"/>
      <c r="AB35" s="32"/>
      <c r="AC35" s="30"/>
      <c r="AD35" s="30"/>
      <c r="AE35" s="30"/>
      <c r="AF35" s="30"/>
      <c r="AG35" s="30"/>
      <c r="AH35" s="30"/>
      <c r="AI35" s="30"/>
      <c r="AJ35" s="30"/>
      <c r="AK35" s="33" t="n">
        <f aca="false">SUM(AK26:AK33)</f>
        <v>0</v>
      </c>
      <c r="AL35" s="33"/>
      <c r="AM35" s="33"/>
      <c r="AN35" s="33"/>
      <c r="AO35" s="33"/>
      <c r="AP35" s="28"/>
      <c r="AQ35" s="28"/>
      <c r="AR35" s="18"/>
      <c r="BE35" s="17"/>
    </row>
    <row r="36" s="22" customFormat="true" ht="6.95" hidden="false" customHeight="true" outlineLevel="0" collapsed="false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8"/>
      <c r="BE36" s="17"/>
    </row>
    <row r="37" s="22" customFormat="true" ht="14.45" hidden="false" customHeight="true" outlineLevel="0" collapsed="false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8"/>
      <c r="BE37" s="17"/>
    </row>
    <row r="38" customFormat="false" ht="14.45" hidden="false" customHeight="true" outlineLevel="0" collapsed="false">
      <c r="B38" s="6"/>
      <c r="AR38" s="6"/>
    </row>
    <row r="39" customFormat="false" ht="14.45" hidden="false" customHeight="true" outlineLevel="0" collapsed="false">
      <c r="B39" s="6"/>
      <c r="AR39" s="6"/>
    </row>
    <row r="40" customFormat="false" ht="14.45" hidden="false" customHeight="true" outlineLevel="0" collapsed="false">
      <c r="B40" s="6"/>
      <c r="AR40" s="6"/>
    </row>
    <row r="41" customFormat="false" ht="14.45" hidden="false" customHeight="true" outlineLevel="0" collapsed="false">
      <c r="B41" s="6"/>
      <c r="AR41" s="6"/>
    </row>
    <row r="42" customFormat="false" ht="14.45" hidden="false" customHeight="true" outlineLevel="0" collapsed="false">
      <c r="B42" s="6"/>
      <c r="AR42" s="6"/>
    </row>
    <row r="43" customFormat="false" ht="14.45" hidden="false" customHeight="true" outlineLevel="0" collapsed="false">
      <c r="B43" s="6"/>
      <c r="AR43" s="6"/>
    </row>
    <row r="44" customFormat="false" ht="14.45" hidden="false" customHeight="true" outlineLevel="0" collapsed="false">
      <c r="B44" s="6"/>
      <c r="AR44" s="6"/>
    </row>
    <row r="45" customFormat="false" ht="14.45" hidden="false" customHeight="true" outlineLevel="0" collapsed="false">
      <c r="B45" s="6"/>
      <c r="AR45" s="6"/>
    </row>
    <row r="46" customFormat="false" ht="14.45" hidden="false" customHeight="true" outlineLevel="0" collapsed="false">
      <c r="B46" s="6"/>
      <c r="AR46" s="6"/>
    </row>
    <row r="47" customFormat="false" ht="14.45" hidden="false" customHeight="true" outlineLevel="0" collapsed="false">
      <c r="B47" s="6"/>
      <c r="AR47" s="6"/>
    </row>
    <row r="48" customFormat="false" ht="14.45" hidden="false" customHeight="true" outlineLevel="0" collapsed="false">
      <c r="B48" s="6"/>
      <c r="AR48" s="6"/>
    </row>
    <row r="49" s="22" customFormat="true" ht="14.45" hidden="false" customHeight="true" outlineLevel="0" collapsed="false">
      <c r="B49" s="34"/>
      <c r="D49" s="35" t="s">
        <v>42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43</v>
      </c>
      <c r="AI49" s="36"/>
      <c r="AJ49" s="36"/>
      <c r="AK49" s="36"/>
      <c r="AL49" s="36"/>
      <c r="AM49" s="36"/>
      <c r="AN49" s="36"/>
      <c r="AO49" s="36"/>
      <c r="AR49" s="34"/>
    </row>
    <row r="50" customFormat="false" ht="11.25" hidden="false" customHeight="false" outlineLevel="0" collapsed="false">
      <c r="B50" s="6"/>
      <c r="AR50" s="6"/>
    </row>
    <row r="51" customFormat="false" ht="11.25" hidden="false" customHeight="false" outlineLevel="0" collapsed="false">
      <c r="B51" s="6"/>
      <c r="AR51" s="6"/>
    </row>
    <row r="52" customFormat="false" ht="11.25" hidden="false" customHeight="false" outlineLevel="0" collapsed="false">
      <c r="B52" s="6"/>
      <c r="AR52" s="6"/>
    </row>
    <row r="53" customFormat="false" ht="11.25" hidden="false" customHeight="false" outlineLevel="0" collapsed="false">
      <c r="B53" s="6"/>
      <c r="AR53" s="6"/>
    </row>
    <row r="54" customFormat="false" ht="11.25" hidden="false" customHeight="false" outlineLevel="0" collapsed="false">
      <c r="B54" s="6"/>
      <c r="AR54" s="6"/>
    </row>
    <row r="55" customFormat="false" ht="11.25" hidden="false" customHeight="false" outlineLevel="0" collapsed="false">
      <c r="B55" s="6"/>
      <c r="AR55" s="6"/>
    </row>
    <row r="56" customFormat="false" ht="11.25" hidden="false" customHeight="false" outlineLevel="0" collapsed="false">
      <c r="B56" s="6"/>
      <c r="AR56" s="6"/>
    </row>
    <row r="57" customFormat="false" ht="11.25" hidden="false" customHeight="false" outlineLevel="0" collapsed="false">
      <c r="B57" s="6"/>
      <c r="AR57" s="6"/>
    </row>
    <row r="58" customFormat="false" ht="11.25" hidden="false" customHeight="false" outlineLevel="0" collapsed="false">
      <c r="B58" s="6"/>
      <c r="AR58" s="6"/>
    </row>
    <row r="59" customFormat="false" ht="11.25" hidden="false" customHeight="false" outlineLevel="0" collapsed="false">
      <c r="B59" s="6"/>
      <c r="AR59" s="6"/>
    </row>
    <row r="60" s="22" customFormat="true" ht="12.75" hidden="false" customHeight="false" outlineLevel="0" collapsed="false">
      <c r="A60" s="17"/>
      <c r="B60" s="18"/>
      <c r="C60" s="17"/>
      <c r="D60" s="37" t="s">
        <v>44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37" t="s">
        <v>45</v>
      </c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37" t="s">
        <v>44</v>
      </c>
      <c r="AI60" s="20"/>
      <c r="AJ60" s="20"/>
      <c r="AK60" s="20"/>
      <c r="AL60" s="20"/>
      <c r="AM60" s="37" t="s">
        <v>45</v>
      </c>
      <c r="AN60" s="20"/>
      <c r="AO60" s="20"/>
      <c r="AP60" s="17"/>
      <c r="AQ60" s="17"/>
      <c r="AR60" s="18"/>
      <c r="BE60" s="17"/>
    </row>
    <row r="61" customFormat="false" ht="11.25" hidden="false" customHeight="false" outlineLevel="0" collapsed="false">
      <c r="B61" s="6"/>
      <c r="AR61" s="6"/>
    </row>
    <row r="62" customFormat="false" ht="11.25" hidden="false" customHeight="false" outlineLevel="0" collapsed="false">
      <c r="B62" s="6"/>
      <c r="AR62" s="6"/>
    </row>
    <row r="63" customFormat="false" ht="11.25" hidden="false" customHeight="false" outlineLevel="0" collapsed="false">
      <c r="B63" s="6"/>
      <c r="AR63" s="6"/>
    </row>
    <row r="64" s="22" customFormat="true" ht="12.75" hidden="false" customHeight="false" outlineLevel="0" collapsed="false">
      <c r="A64" s="17"/>
      <c r="B64" s="18"/>
      <c r="C64" s="17"/>
      <c r="D64" s="35" t="s">
        <v>46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5" t="s">
        <v>47</v>
      </c>
      <c r="AI64" s="38"/>
      <c r="AJ64" s="38"/>
      <c r="AK64" s="38"/>
      <c r="AL64" s="38"/>
      <c r="AM64" s="38"/>
      <c r="AN64" s="38"/>
      <c r="AO64" s="38"/>
      <c r="AP64" s="17"/>
      <c r="AQ64" s="17"/>
      <c r="AR64" s="18"/>
      <c r="BE64" s="17"/>
    </row>
    <row r="65" customFormat="false" ht="11.25" hidden="false" customHeight="false" outlineLevel="0" collapsed="false">
      <c r="B65" s="6"/>
      <c r="AR65" s="6"/>
    </row>
    <row r="66" customFormat="false" ht="11.25" hidden="false" customHeight="false" outlineLevel="0" collapsed="false">
      <c r="B66" s="6"/>
      <c r="AR66" s="6"/>
    </row>
    <row r="67" customFormat="false" ht="11.25" hidden="false" customHeight="false" outlineLevel="0" collapsed="false">
      <c r="B67" s="6"/>
      <c r="AR67" s="6"/>
    </row>
    <row r="68" customFormat="false" ht="11.25" hidden="false" customHeight="false" outlineLevel="0" collapsed="false">
      <c r="B68" s="6"/>
      <c r="AR68" s="6"/>
    </row>
    <row r="69" customFormat="false" ht="11.25" hidden="false" customHeight="false" outlineLevel="0" collapsed="false">
      <c r="B69" s="6"/>
      <c r="AR69" s="6"/>
    </row>
    <row r="70" customFormat="false" ht="11.25" hidden="false" customHeight="false" outlineLevel="0" collapsed="false">
      <c r="B70" s="6"/>
      <c r="AR70" s="6"/>
    </row>
    <row r="71" customFormat="false" ht="11.25" hidden="false" customHeight="false" outlineLevel="0" collapsed="false">
      <c r="B71" s="6"/>
      <c r="AR71" s="6"/>
    </row>
    <row r="72" customFormat="false" ht="11.25" hidden="false" customHeight="false" outlineLevel="0" collapsed="false">
      <c r="B72" s="6"/>
      <c r="AR72" s="6"/>
    </row>
    <row r="73" customFormat="false" ht="11.25" hidden="false" customHeight="false" outlineLevel="0" collapsed="false">
      <c r="B73" s="6"/>
      <c r="AR73" s="6"/>
    </row>
    <row r="74" customFormat="false" ht="11.25" hidden="false" customHeight="false" outlineLevel="0" collapsed="false">
      <c r="B74" s="6"/>
      <c r="AR74" s="6"/>
    </row>
    <row r="75" s="22" customFormat="true" ht="12.75" hidden="false" customHeight="false" outlineLevel="0" collapsed="false">
      <c r="A75" s="17"/>
      <c r="B75" s="18"/>
      <c r="C75" s="17"/>
      <c r="D75" s="37" t="s">
        <v>44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37" t="s">
        <v>45</v>
      </c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37" t="s">
        <v>44</v>
      </c>
      <c r="AI75" s="20"/>
      <c r="AJ75" s="20"/>
      <c r="AK75" s="20"/>
      <c r="AL75" s="20"/>
      <c r="AM75" s="37" t="s">
        <v>45</v>
      </c>
      <c r="AN75" s="20"/>
      <c r="AO75" s="20"/>
      <c r="AP75" s="17"/>
      <c r="AQ75" s="17"/>
      <c r="AR75" s="18"/>
      <c r="BE75" s="17"/>
    </row>
    <row r="76" s="22" customFormat="true" ht="11.25" hidden="false" customHeight="false" outlineLevel="0" collapsed="false">
      <c r="A76" s="17"/>
      <c r="B76" s="18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8"/>
      <c r="BE76" s="17"/>
    </row>
    <row r="77" s="22" customFormat="true" ht="6.9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18"/>
      <c r="B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18"/>
      <c r="BE81" s="17"/>
    </row>
    <row r="82" s="22" customFormat="true" ht="24.95" hidden="false" customHeight="true" outlineLevel="0" collapsed="false">
      <c r="A82" s="17"/>
      <c r="B82" s="18"/>
      <c r="C82" s="7" t="s">
        <v>48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8"/>
      <c r="B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8"/>
      <c r="BE83" s="17"/>
    </row>
    <row r="84" s="43" customFormat="true" ht="12" hidden="false" customHeight="true" outlineLevel="0" collapsed="false">
      <c r="B84" s="44"/>
      <c r="C84" s="13" t="s">
        <v>11</v>
      </c>
      <c r="L84" s="43" t="str">
        <f aca="false">K5</f>
        <v>21_13</v>
      </c>
      <c r="AR84" s="44"/>
    </row>
    <row r="85" s="45" customFormat="true" ht="36.95" hidden="false" customHeight="true" outlineLevel="0" collapsed="false">
      <c r="B85" s="46"/>
      <c r="C85" s="47" t="s">
        <v>13</v>
      </c>
      <c r="L85" s="48" t="str">
        <f aca="false">K6</f>
        <v>Družina</v>
      </c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R85" s="46"/>
    </row>
    <row r="86" s="22" customFormat="true" ht="6.95" hidden="false" customHeight="true" outlineLevel="0" collapsed="false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8"/>
      <c r="BE86" s="17"/>
    </row>
    <row r="87" s="22" customFormat="true" ht="12" hidden="false" customHeight="true" outlineLevel="0" collapsed="false">
      <c r="A87" s="17"/>
      <c r="B87" s="18"/>
      <c r="C87" s="13" t="s">
        <v>17</v>
      </c>
      <c r="D87" s="17"/>
      <c r="E87" s="17"/>
      <c r="F87" s="17"/>
      <c r="G87" s="17"/>
      <c r="H87" s="17"/>
      <c r="I87" s="17"/>
      <c r="J87" s="17"/>
      <c r="K87" s="17"/>
      <c r="L87" s="49" t="str">
        <f aca="false">IF(K8="","",K8)</f>
        <v> 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3" t="s">
        <v>19</v>
      </c>
      <c r="AJ87" s="17"/>
      <c r="AK87" s="17"/>
      <c r="AL87" s="17"/>
      <c r="AM87" s="50" t="str">
        <f aca="false">IF(AN8= "","",AN8)</f>
        <v>22. 2. 2021</v>
      </c>
      <c r="AN87" s="50"/>
      <c r="AO87" s="17"/>
      <c r="AP87" s="17"/>
      <c r="AQ87" s="17"/>
      <c r="AR87" s="18"/>
      <c r="B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8"/>
      <c r="BE88" s="17"/>
    </row>
    <row r="89" s="22" customFormat="true" ht="15.2" hidden="false" customHeight="true" outlineLevel="0" collapsed="false">
      <c r="A89" s="17"/>
      <c r="B89" s="18"/>
      <c r="C89" s="13" t="s">
        <v>21</v>
      </c>
      <c r="D89" s="17"/>
      <c r="E89" s="17"/>
      <c r="F89" s="17"/>
      <c r="G89" s="17"/>
      <c r="H89" s="17"/>
      <c r="I89" s="17"/>
      <c r="J89" s="17"/>
      <c r="K89" s="17"/>
      <c r="L89" s="43" t="str">
        <f aca="false">IF(E11= "","",E11)</f>
        <v> 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3" t="s">
        <v>25</v>
      </c>
      <c r="AJ89" s="17"/>
      <c r="AK89" s="17"/>
      <c r="AL89" s="17"/>
      <c r="AM89" s="51" t="str">
        <f aca="false">IF(E17="","",E17)</f>
        <v> </v>
      </c>
      <c r="AN89" s="51"/>
      <c r="AO89" s="51"/>
      <c r="AP89" s="51"/>
      <c r="AQ89" s="17"/>
      <c r="AR89" s="18"/>
      <c r="AS89" s="52" t="s">
        <v>49</v>
      </c>
      <c r="AT89" s="5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17"/>
    </row>
    <row r="90" s="22" customFormat="true" ht="15.2" hidden="false" customHeight="true" outlineLevel="0" collapsed="false">
      <c r="A90" s="17"/>
      <c r="B90" s="18"/>
      <c r="C90" s="13" t="s">
        <v>24</v>
      </c>
      <c r="D90" s="17"/>
      <c r="E90" s="17"/>
      <c r="F90" s="17"/>
      <c r="G90" s="17"/>
      <c r="H90" s="17"/>
      <c r="I90" s="17"/>
      <c r="J90" s="17"/>
      <c r="K90" s="17"/>
      <c r="L90" s="43" t="str">
        <f aca="false">IF(E14="","",E14)</f>
        <v> </v>
      </c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3" t="s">
        <v>27</v>
      </c>
      <c r="AJ90" s="17"/>
      <c r="AK90" s="17"/>
      <c r="AL90" s="17"/>
      <c r="AM90" s="51" t="str">
        <f aca="false">IF(E20="","",E20)</f>
        <v> </v>
      </c>
      <c r="AN90" s="51"/>
      <c r="AO90" s="51"/>
      <c r="AP90" s="51"/>
      <c r="AQ90" s="17"/>
      <c r="AR90" s="18"/>
      <c r="AS90" s="52"/>
      <c r="AT90" s="5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17"/>
    </row>
    <row r="91" s="22" customFormat="true" ht="10.9" hidden="false" customHeight="true" outlineLevel="0" collapsed="false">
      <c r="A91" s="17" t="s">
        <v>18</v>
      </c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8"/>
      <c r="AS91" s="52"/>
      <c r="AT91" s="5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17"/>
    </row>
    <row r="92" s="22" customFormat="true" ht="29.25" hidden="false" customHeight="true" outlineLevel="0" collapsed="false">
      <c r="A92" s="17"/>
      <c r="B92" s="18"/>
      <c r="C92" s="57" t="s">
        <v>50</v>
      </c>
      <c r="D92" s="57"/>
      <c r="E92" s="57"/>
      <c r="F92" s="57"/>
      <c r="G92" s="57"/>
      <c r="H92" s="58"/>
      <c r="I92" s="59" t="s">
        <v>51</v>
      </c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60" t="s">
        <v>52</v>
      </c>
      <c r="AH92" s="60"/>
      <c r="AI92" s="60"/>
      <c r="AJ92" s="60"/>
      <c r="AK92" s="60"/>
      <c r="AL92" s="60"/>
      <c r="AM92" s="60"/>
      <c r="AN92" s="61" t="s">
        <v>53</v>
      </c>
      <c r="AO92" s="61"/>
      <c r="AP92" s="61"/>
      <c r="AQ92" s="62" t="s">
        <v>54</v>
      </c>
      <c r="AR92" s="18"/>
      <c r="AS92" s="63" t="s">
        <v>55</v>
      </c>
      <c r="AT92" s="64" t="s">
        <v>56</v>
      </c>
      <c r="AU92" s="64" t="s">
        <v>57</v>
      </c>
      <c r="AV92" s="64" t="s">
        <v>58</v>
      </c>
      <c r="AW92" s="64" t="s">
        <v>59</v>
      </c>
      <c r="AX92" s="64" t="s">
        <v>60</v>
      </c>
      <c r="AY92" s="64" t="s">
        <v>61</v>
      </c>
      <c r="AZ92" s="64" t="s">
        <v>62</v>
      </c>
      <c r="BA92" s="64" t="s">
        <v>63</v>
      </c>
      <c r="BB92" s="64" t="s">
        <v>64</v>
      </c>
      <c r="BC92" s="64" t="s">
        <v>65</v>
      </c>
      <c r="BD92" s="65" t="s">
        <v>66</v>
      </c>
      <c r="BE92" s="17"/>
    </row>
    <row r="93" s="22" customFormat="true" ht="10.9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8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17"/>
    </row>
    <row r="94" s="69" customFormat="true" ht="32.45" hidden="false" customHeight="true" outlineLevel="0" collapsed="false">
      <c r="B94" s="70"/>
      <c r="C94" s="71" t="s">
        <v>67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3" t="n">
        <f aca="false">AG95+AG96+AG97+AG98+AG99+AG100</f>
        <v>0</v>
      </c>
      <c r="AH94" s="73"/>
      <c r="AI94" s="73"/>
      <c r="AJ94" s="73"/>
      <c r="AK94" s="73"/>
      <c r="AL94" s="73"/>
      <c r="AM94" s="73"/>
      <c r="AN94" s="74" t="n">
        <f aca="false">AN95+AN96+AN97+AN98+AN99+AN100</f>
        <v>0</v>
      </c>
      <c r="AO94" s="74"/>
      <c r="AP94" s="74"/>
      <c r="AQ94" s="75"/>
      <c r="AR94" s="70"/>
      <c r="AS94" s="76" t="n">
        <f aca="false">ROUND(SUM(AS95:AS100),2)</f>
        <v>0</v>
      </c>
      <c r="AT94" s="77" t="n">
        <f aca="false">ROUND(SUM(AV94:AW94),2)</f>
        <v>0</v>
      </c>
      <c r="AU94" s="78" t="e">
        <f aca="false">ROUND(SUM(AU95:AU100),5)</f>
        <v>#REF!</v>
      </c>
      <c r="AV94" s="77" t="n">
        <f aca="false">ROUND(AZ94*L29,2)</f>
        <v>0</v>
      </c>
      <c r="AW94" s="77" t="n">
        <f aca="false">ROUND(BA94*L30,2)</f>
        <v>0</v>
      </c>
      <c r="AX94" s="77" t="n">
        <f aca="false">ROUND(BB94*L29,2)</f>
        <v>0</v>
      </c>
      <c r="AY94" s="77" t="n">
        <f aca="false">ROUND(BC94*L30,2)</f>
        <v>0</v>
      </c>
      <c r="AZ94" s="77" t="n">
        <f aca="false">ROUND(SUM(AZ95:AZ100),2)</f>
        <v>0</v>
      </c>
      <c r="BA94" s="77" t="n">
        <f aca="false">ROUND(SUM(BA95:BA100),2)</f>
        <v>0</v>
      </c>
      <c r="BB94" s="77" t="n">
        <f aca="false">ROUND(SUM(BB95:BB100),2)</f>
        <v>0</v>
      </c>
      <c r="BC94" s="77" t="n">
        <f aca="false">ROUND(SUM(BC95:BC100),2)</f>
        <v>0</v>
      </c>
      <c r="BD94" s="79" t="n">
        <f aca="false">ROUND(SUM(BD95:BD100),2)</f>
        <v>0</v>
      </c>
      <c r="BS94" s="80" t="s">
        <v>68</v>
      </c>
      <c r="BT94" s="80" t="s">
        <v>69</v>
      </c>
      <c r="BU94" s="81" t="s">
        <v>70</v>
      </c>
      <c r="BV94" s="80" t="s">
        <v>71</v>
      </c>
      <c r="BW94" s="80" t="s">
        <v>3</v>
      </c>
      <c r="BX94" s="80" t="s">
        <v>72</v>
      </c>
      <c r="CL94" s="80"/>
    </row>
    <row r="95" s="93" customFormat="true" ht="16.5" hidden="false" customHeight="true" outlineLevel="0" collapsed="false">
      <c r="A95" s="82" t="s">
        <v>73</v>
      </c>
      <c r="B95" s="83"/>
      <c r="C95" s="84"/>
      <c r="D95" s="85" t="s">
        <v>74</v>
      </c>
      <c r="E95" s="85"/>
      <c r="F95" s="85"/>
      <c r="G95" s="85"/>
      <c r="H95" s="85"/>
      <c r="I95" s="86"/>
      <c r="J95" s="85" t="s">
        <v>75</v>
      </c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7" t="n">
        <f aca="false">'Objekt2 - 01 Stav.úpravy ...'!J30</f>
        <v>0</v>
      </c>
      <c r="AH95" s="87"/>
      <c r="AI95" s="87"/>
      <c r="AJ95" s="87"/>
      <c r="AK95" s="87"/>
      <c r="AL95" s="87"/>
      <c r="AM95" s="87"/>
      <c r="AN95" s="87" t="n">
        <f aca="false">SUM(AG95,AT95)</f>
        <v>0</v>
      </c>
      <c r="AO95" s="87"/>
      <c r="AP95" s="87"/>
      <c r="AQ95" s="88" t="s">
        <v>76</v>
      </c>
      <c r="AR95" s="83"/>
      <c r="AS95" s="89" t="n">
        <v>0</v>
      </c>
      <c r="AT95" s="90" t="n">
        <f aca="false">ROUND(SUM(AV95:AW95),2)</f>
        <v>0</v>
      </c>
      <c r="AU95" s="91" t="n">
        <f aca="false">'Objekt2 - 01 Stav.úpravy ...'!P176</f>
        <v>0</v>
      </c>
      <c r="AV95" s="90" t="n">
        <f aca="false">'Objekt2 - 01 Stav.úpravy ...'!J33</f>
        <v>0</v>
      </c>
      <c r="AW95" s="90" t="n">
        <f aca="false">'Objekt2 - 01 Stav.úpravy ...'!J34</f>
        <v>0</v>
      </c>
      <c r="AX95" s="90" t="n">
        <f aca="false">'Objekt2 - 01 Stav.úpravy ...'!J35</f>
        <v>0</v>
      </c>
      <c r="AY95" s="90" t="n">
        <f aca="false">'Objekt2 - 01 Stav.úpravy ...'!J36</f>
        <v>0</v>
      </c>
      <c r="AZ95" s="90" t="n">
        <f aca="false">'Objekt2 - 01 Stav.úpravy ...'!F33</f>
        <v>0</v>
      </c>
      <c r="BA95" s="90" t="n">
        <f aca="false">'Objekt2 - 01 Stav.úpravy ...'!F34</f>
        <v>0</v>
      </c>
      <c r="BB95" s="90" t="n">
        <f aca="false">'Objekt2 - 01 Stav.úpravy ...'!F35</f>
        <v>0</v>
      </c>
      <c r="BC95" s="90" t="n">
        <f aca="false">'Objekt2 - 01 Stav.úpravy ...'!F36</f>
        <v>0</v>
      </c>
      <c r="BD95" s="92" t="n">
        <f aca="false">'Objekt2 - 01 Stav.úpravy ...'!F37</f>
        <v>0</v>
      </c>
      <c r="BT95" s="94" t="s">
        <v>77</v>
      </c>
      <c r="BV95" s="94" t="s">
        <v>71</v>
      </c>
      <c r="BW95" s="94" t="s">
        <v>78</v>
      </c>
      <c r="BX95" s="94" t="s">
        <v>3</v>
      </c>
      <c r="CL95" s="94"/>
      <c r="CM95" s="94" t="s">
        <v>79</v>
      </c>
    </row>
    <row r="96" s="93" customFormat="true" ht="16.5" hidden="false" customHeight="true" outlineLevel="0" collapsed="false">
      <c r="A96" s="82" t="s">
        <v>73</v>
      </c>
      <c r="B96" s="83"/>
      <c r="C96" s="84"/>
      <c r="D96" s="85" t="s">
        <v>80</v>
      </c>
      <c r="E96" s="85"/>
      <c r="F96" s="85"/>
      <c r="G96" s="85"/>
      <c r="H96" s="85"/>
      <c r="I96" s="86"/>
      <c r="J96" s="85" t="s">
        <v>81</v>
      </c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7" t="n">
        <f aca="false">'Objekt3 - ZTI'!J30</f>
        <v>0</v>
      </c>
      <c r="AH96" s="87"/>
      <c r="AI96" s="87"/>
      <c r="AJ96" s="87"/>
      <c r="AK96" s="87"/>
      <c r="AL96" s="87"/>
      <c r="AM96" s="87"/>
      <c r="AN96" s="87" t="n">
        <f aca="false">SUM(AG96,AT96)</f>
        <v>0</v>
      </c>
      <c r="AO96" s="87"/>
      <c r="AP96" s="87"/>
      <c r="AQ96" s="88" t="s">
        <v>76</v>
      </c>
      <c r="AR96" s="83"/>
      <c r="AS96" s="89" t="n">
        <v>0</v>
      </c>
      <c r="AT96" s="90" t="n">
        <f aca="false">ROUND(SUM(AV96:AW96),2)</f>
        <v>0</v>
      </c>
      <c r="AU96" s="91" t="n">
        <f aca="false">'Objekt3 - ZTI'!P125</f>
        <v>0</v>
      </c>
      <c r="AV96" s="90" t="n">
        <f aca="false">'Objekt3 - ZTI'!J33</f>
        <v>0</v>
      </c>
      <c r="AW96" s="90" t="n">
        <f aca="false">'Objekt3 - ZTI'!J34</f>
        <v>0</v>
      </c>
      <c r="AX96" s="90" t="n">
        <f aca="false">'Objekt3 - ZTI'!J35</f>
        <v>0</v>
      </c>
      <c r="AY96" s="90" t="n">
        <f aca="false">'Objekt3 - ZTI'!J36</f>
        <v>0</v>
      </c>
      <c r="AZ96" s="90" t="n">
        <f aca="false">'Objekt3 - ZTI'!F33</f>
        <v>0</v>
      </c>
      <c r="BA96" s="90" t="n">
        <f aca="false">'Objekt3 - ZTI'!F34</f>
        <v>0</v>
      </c>
      <c r="BB96" s="90" t="n">
        <f aca="false">'Objekt3 - ZTI'!F35</f>
        <v>0</v>
      </c>
      <c r="BC96" s="90" t="n">
        <f aca="false">'Objekt3 - ZTI'!F36</f>
        <v>0</v>
      </c>
      <c r="BD96" s="92" t="n">
        <f aca="false">'Objekt3 - ZTI'!F37</f>
        <v>0</v>
      </c>
      <c r="BT96" s="94" t="s">
        <v>77</v>
      </c>
      <c r="BV96" s="94" t="s">
        <v>71</v>
      </c>
      <c r="BW96" s="94" t="s">
        <v>82</v>
      </c>
      <c r="BX96" s="94" t="s">
        <v>3</v>
      </c>
      <c r="CL96" s="94"/>
      <c r="CM96" s="94" t="s">
        <v>79</v>
      </c>
    </row>
    <row r="97" s="93" customFormat="true" ht="16.5" hidden="false" customHeight="true" outlineLevel="0" collapsed="false">
      <c r="A97" s="82" t="s">
        <v>73</v>
      </c>
      <c r="B97" s="83"/>
      <c r="C97" s="84"/>
      <c r="D97" s="85" t="s">
        <v>83</v>
      </c>
      <c r="E97" s="85"/>
      <c r="F97" s="85"/>
      <c r="G97" s="85"/>
      <c r="H97" s="85"/>
      <c r="I97" s="86"/>
      <c r="J97" s="85" t="s">
        <v>84</v>
      </c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7" t="n">
        <f aca="false">'Objekt4 - Silnoproud'!J30</f>
        <v>0</v>
      </c>
      <c r="AH97" s="87"/>
      <c r="AI97" s="87"/>
      <c r="AJ97" s="87"/>
      <c r="AK97" s="87"/>
      <c r="AL97" s="87"/>
      <c r="AM97" s="87"/>
      <c r="AN97" s="87" t="n">
        <f aca="false">SUM(AG97,AT97)</f>
        <v>0</v>
      </c>
      <c r="AO97" s="87"/>
      <c r="AP97" s="87"/>
      <c r="AQ97" s="88" t="s">
        <v>76</v>
      </c>
      <c r="AR97" s="83"/>
      <c r="AS97" s="89" t="n">
        <v>0</v>
      </c>
      <c r="AT97" s="90" t="n">
        <f aca="false">ROUND(SUM(AV97:AW97),2)</f>
        <v>0</v>
      </c>
      <c r="AU97" s="91" t="e">
        <f aca="false">'Objekt4 - Silnoproud'!P130</f>
        <v>#REF!</v>
      </c>
      <c r="AV97" s="90" t="n">
        <f aca="false">'Objekt4 - Silnoproud'!J33</f>
        <v>0</v>
      </c>
      <c r="AW97" s="90" t="n">
        <f aca="false">'Objekt4 - Silnoproud'!J34</f>
        <v>0</v>
      </c>
      <c r="AX97" s="90" t="n">
        <f aca="false">'Objekt4 - Silnoproud'!J35</f>
        <v>0</v>
      </c>
      <c r="AY97" s="90" t="n">
        <f aca="false">'Objekt4 - Silnoproud'!J36</f>
        <v>0</v>
      </c>
      <c r="AZ97" s="90" t="n">
        <f aca="false">'Objekt4 - Silnoproud'!F33</f>
        <v>0</v>
      </c>
      <c r="BA97" s="90" t="n">
        <f aca="false">'Objekt4 - Silnoproud'!F34</f>
        <v>0</v>
      </c>
      <c r="BB97" s="90" t="n">
        <f aca="false">'Objekt4 - Silnoproud'!F35</f>
        <v>0</v>
      </c>
      <c r="BC97" s="90" t="n">
        <f aca="false">'Objekt4 - Silnoproud'!F36</f>
        <v>0</v>
      </c>
      <c r="BD97" s="92" t="n">
        <f aca="false">'Objekt4 - Silnoproud'!F37</f>
        <v>0</v>
      </c>
      <c r="BT97" s="94" t="s">
        <v>77</v>
      </c>
      <c r="BV97" s="94" t="s">
        <v>71</v>
      </c>
      <c r="BW97" s="94" t="s">
        <v>85</v>
      </c>
      <c r="BX97" s="94" t="s">
        <v>3</v>
      </c>
      <c r="CL97" s="94"/>
      <c r="CM97" s="94" t="s">
        <v>79</v>
      </c>
    </row>
    <row r="98" s="93" customFormat="true" ht="16.5" hidden="false" customHeight="true" outlineLevel="0" collapsed="false">
      <c r="A98" s="82" t="s">
        <v>73</v>
      </c>
      <c r="B98" s="83"/>
      <c r="C98" s="84"/>
      <c r="D98" s="85" t="s">
        <v>86</v>
      </c>
      <c r="E98" s="85"/>
      <c r="F98" s="85"/>
      <c r="G98" s="85"/>
      <c r="H98" s="85"/>
      <c r="I98" s="86"/>
      <c r="J98" s="85" t="s">
        <v>87</v>
      </c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7" t="n">
        <f aca="false">'Objekt5 - Slaboproud'!J30</f>
        <v>0</v>
      </c>
      <c r="AH98" s="87"/>
      <c r="AI98" s="87"/>
      <c r="AJ98" s="87"/>
      <c r="AK98" s="87"/>
      <c r="AL98" s="87"/>
      <c r="AM98" s="87"/>
      <c r="AN98" s="87" t="n">
        <f aca="false">SUM(AG98,AT98)</f>
        <v>0</v>
      </c>
      <c r="AO98" s="87"/>
      <c r="AP98" s="87"/>
      <c r="AQ98" s="88" t="s">
        <v>76</v>
      </c>
      <c r="AR98" s="83"/>
      <c r="AS98" s="89" t="n">
        <v>0</v>
      </c>
      <c r="AT98" s="90" t="n">
        <f aca="false">ROUND(SUM(AV98:AW98),2)</f>
        <v>0</v>
      </c>
      <c r="AU98" s="91" t="n">
        <f aca="false">'Objekt5 - Slaboproud'!P116</f>
        <v>0</v>
      </c>
      <c r="AV98" s="90" t="n">
        <f aca="false">'Objekt5 - Slaboproud'!J33</f>
        <v>0</v>
      </c>
      <c r="AW98" s="90" t="n">
        <f aca="false">'Objekt5 - Slaboproud'!J34</f>
        <v>0</v>
      </c>
      <c r="AX98" s="90" t="n">
        <f aca="false">'Objekt5 - Slaboproud'!J35</f>
        <v>0</v>
      </c>
      <c r="AY98" s="90" t="n">
        <f aca="false">'Objekt5 - Slaboproud'!J36</f>
        <v>0</v>
      </c>
      <c r="AZ98" s="90" t="n">
        <f aca="false">'Objekt5 - Slaboproud'!F33</f>
        <v>0</v>
      </c>
      <c r="BA98" s="90" t="n">
        <f aca="false">'Objekt5 - Slaboproud'!F34</f>
        <v>0</v>
      </c>
      <c r="BB98" s="90" t="n">
        <f aca="false">'Objekt5 - Slaboproud'!F35</f>
        <v>0</v>
      </c>
      <c r="BC98" s="90" t="n">
        <f aca="false">'Objekt5 - Slaboproud'!F36</f>
        <v>0</v>
      </c>
      <c r="BD98" s="92" t="n">
        <f aca="false">'Objekt5 - Slaboproud'!F37</f>
        <v>0</v>
      </c>
      <c r="BT98" s="94" t="s">
        <v>77</v>
      </c>
      <c r="BV98" s="94" t="s">
        <v>71</v>
      </c>
      <c r="BW98" s="94" t="s">
        <v>88</v>
      </c>
      <c r="BX98" s="94" t="s">
        <v>3</v>
      </c>
      <c r="CL98" s="94"/>
      <c r="CM98" s="94" t="s">
        <v>79</v>
      </c>
    </row>
    <row r="99" s="93" customFormat="true" ht="24.75" hidden="false" customHeight="true" outlineLevel="0" collapsed="false">
      <c r="A99" s="82" t="s">
        <v>73</v>
      </c>
      <c r="B99" s="83"/>
      <c r="C99" s="84"/>
      <c r="D99" s="85" t="s">
        <v>89</v>
      </c>
      <c r="E99" s="85"/>
      <c r="F99" s="85"/>
      <c r="G99" s="85"/>
      <c r="H99" s="85"/>
      <c r="I99" s="86"/>
      <c r="J99" s="85" t="s">
        <v>90</v>
      </c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7" t="n">
        <f aca="false">'Objekt5 (1) - CELKEM DT B...'!J30</f>
        <v>0</v>
      </c>
      <c r="AH99" s="87"/>
      <c r="AI99" s="87"/>
      <c r="AJ99" s="87"/>
      <c r="AK99" s="87"/>
      <c r="AL99" s="87"/>
      <c r="AM99" s="87"/>
      <c r="AN99" s="87" t="n">
        <f aca="false">SUM(AG99,AT99)</f>
        <v>0</v>
      </c>
      <c r="AO99" s="87"/>
      <c r="AP99" s="87"/>
      <c r="AQ99" s="88" t="s">
        <v>76</v>
      </c>
      <c r="AR99" s="83"/>
      <c r="AS99" s="89" t="n">
        <v>0</v>
      </c>
      <c r="AT99" s="90" t="n">
        <f aca="false">ROUND(SUM(AV99:AW99),2)</f>
        <v>0</v>
      </c>
      <c r="AU99" s="91" t="n">
        <f aca="false">'Objekt5 (1) - CELKEM DT B...'!P116</f>
        <v>0</v>
      </c>
      <c r="AV99" s="90" t="n">
        <f aca="false">'Objekt5 (1) - CELKEM DT B...'!J33</f>
        <v>0</v>
      </c>
      <c r="AW99" s="90" t="n">
        <f aca="false">'Objekt5 (1) - CELKEM DT B...'!J34</f>
        <v>0</v>
      </c>
      <c r="AX99" s="90" t="n">
        <f aca="false">'Objekt5 (1) - CELKEM DT B...'!J35</f>
        <v>0</v>
      </c>
      <c r="AY99" s="90" t="n">
        <f aca="false">'Objekt5 (1) - CELKEM DT B...'!J36</f>
        <v>0</v>
      </c>
      <c r="AZ99" s="90" t="n">
        <f aca="false">'Objekt5 (1) - CELKEM DT B...'!F33</f>
        <v>0</v>
      </c>
      <c r="BA99" s="90" t="n">
        <f aca="false">'Objekt5 (1) - CELKEM DT B...'!F34</f>
        <v>0</v>
      </c>
      <c r="BB99" s="90" t="n">
        <f aca="false">'Objekt5 (1) - CELKEM DT B...'!F35</f>
        <v>0</v>
      </c>
      <c r="BC99" s="90" t="n">
        <f aca="false">'Objekt5 (1) - CELKEM DT B...'!F36</f>
        <v>0</v>
      </c>
      <c r="BD99" s="92" t="n">
        <f aca="false">'Objekt5 (1) - CELKEM DT B...'!F37</f>
        <v>0</v>
      </c>
      <c r="BT99" s="94" t="s">
        <v>77</v>
      </c>
      <c r="BV99" s="94" t="s">
        <v>71</v>
      </c>
      <c r="BW99" s="94" t="s">
        <v>91</v>
      </c>
      <c r="BX99" s="94" t="s">
        <v>3</v>
      </c>
      <c r="CL99" s="94"/>
      <c r="CM99" s="94" t="s">
        <v>79</v>
      </c>
    </row>
    <row r="100" s="93" customFormat="true" ht="16.5" hidden="false" customHeight="true" outlineLevel="0" collapsed="false">
      <c r="A100" s="82" t="s">
        <v>73</v>
      </c>
      <c r="B100" s="83"/>
      <c r="C100" s="84"/>
      <c r="D100" s="85" t="s">
        <v>92</v>
      </c>
      <c r="E100" s="85"/>
      <c r="F100" s="85"/>
      <c r="G100" s="85"/>
      <c r="H100" s="85"/>
      <c r="I100" s="86"/>
      <c r="J100" s="85" t="s">
        <v>93</v>
      </c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7" t="n">
        <f aca="false">'Objekt6 - VZT'!J30</f>
        <v>0</v>
      </c>
      <c r="AH100" s="87"/>
      <c r="AI100" s="87"/>
      <c r="AJ100" s="87"/>
      <c r="AK100" s="87"/>
      <c r="AL100" s="87"/>
      <c r="AM100" s="87"/>
      <c r="AN100" s="87" t="n">
        <f aca="false">SUM(AG100,AT100)</f>
        <v>0</v>
      </c>
      <c r="AO100" s="87"/>
      <c r="AP100" s="87"/>
      <c r="AQ100" s="88" t="s">
        <v>76</v>
      </c>
      <c r="AR100" s="83"/>
      <c r="AS100" s="95" t="n">
        <v>0</v>
      </c>
      <c r="AT100" s="96" t="n">
        <f aca="false">ROUND(SUM(AV100:AW100),2)</f>
        <v>0</v>
      </c>
      <c r="AU100" s="97" t="n">
        <f aca="false">'Objekt6 - VZT'!P117</f>
        <v>0</v>
      </c>
      <c r="AV100" s="96" t="n">
        <f aca="false">'Objekt6 - VZT'!J33</f>
        <v>0</v>
      </c>
      <c r="AW100" s="96" t="n">
        <f aca="false">'Objekt6 - VZT'!J34</f>
        <v>0</v>
      </c>
      <c r="AX100" s="96" t="n">
        <f aca="false">'Objekt6 - VZT'!J35</f>
        <v>0</v>
      </c>
      <c r="AY100" s="96" t="n">
        <f aca="false">'Objekt6 - VZT'!J36</f>
        <v>0</v>
      </c>
      <c r="AZ100" s="96" t="n">
        <f aca="false">'Objekt6 - VZT'!F33</f>
        <v>0</v>
      </c>
      <c r="BA100" s="96" t="n">
        <f aca="false">'Objekt6 - VZT'!F34</f>
        <v>0</v>
      </c>
      <c r="BB100" s="96" t="n">
        <f aca="false">'Objekt6 - VZT'!F35</f>
        <v>0</v>
      </c>
      <c r="BC100" s="96" t="n">
        <f aca="false">'Objekt6 - VZT'!F36</f>
        <v>0</v>
      </c>
      <c r="BD100" s="98" t="n">
        <f aca="false">'Objekt6 - VZT'!F37</f>
        <v>0</v>
      </c>
      <c r="BT100" s="94" t="s">
        <v>77</v>
      </c>
      <c r="BV100" s="94" t="s">
        <v>71</v>
      </c>
      <c r="BW100" s="94" t="s">
        <v>94</v>
      </c>
      <c r="BX100" s="94" t="s">
        <v>3</v>
      </c>
      <c r="CL100" s="94"/>
      <c r="CM100" s="94" t="s">
        <v>79</v>
      </c>
    </row>
    <row r="101" s="22" customFormat="true" ht="30" hidden="false" customHeight="true" outlineLevel="0" collapsed="false">
      <c r="A101" s="17"/>
      <c r="B101" s="18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8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</row>
    <row r="102" s="22" customFormat="true" ht="6.95" hidden="false" customHeight="true" outlineLevel="0" collapsed="false">
      <c r="A102" s="17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18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</row>
  </sheetData>
  <mergeCells count="60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100:H100"/>
    <mergeCell ref="J100:AF100"/>
    <mergeCell ref="AG100:AM100"/>
    <mergeCell ref="AN100:AP100"/>
  </mergeCells>
  <hyperlinks>
    <hyperlink ref="A95" location="'Objekt2 - 01 Stav.úpravy ...'!C2" display="/"/>
    <hyperlink ref="A96" location="'Objekt3 - ZTI'!C2" display="/"/>
    <hyperlink ref="A97" location="'Objekt4 - Silnoproud'!C2" display="/"/>
    <hyperlink ref="A98" location="'Objekt5 - Slaboproud'!C2" display="/"/>
    <hyperlink ref="A99" location="'Objekt5 (1) - CELKEM DT B...'!C2" display="/"/>
    <hyperlink ref="A100" location="'Objekt6 - 01 Stav.úpravy 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6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4" activeCellId="0" sqref="E4"/>
    </sheetView>
  </sheetViews>
  <sheetFormatPr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65"/>
    <col collapsed="false" customWidth="true" hidden="true" outlineLevel="0" max="65" min="44" style="0" width="9.34"/>
    <col collapsed="false" customWidth="true" hidden="false" outlineLevel="0" max="1025" min="66" style="0" width="8.65"/>
  </cols>
  <sheetData>
    <row r="1" customFormat="false" ht="11.25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78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95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Družina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96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97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1.25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3" t="str">
        <f aca="false">'Rekapitulace stavby'!AN8</f>
        <v>22. 2. 2021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9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23</v>
      </c>
      <c r="J15" s="14" t="str">
        <f aca="false">IF('Rekapitulace stavby'!AN11="","",'Rekapitulace stavby'!AN11)</f>
        <v/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24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23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25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23</v>
      </c>
      <c r="J21" s="14" t="str">
        <f aca="false">IF('Rekapitulace stavby'!AN17="","",'Rekapitulace stavby'!AN17)</f>
        <v/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27</v>
      </c>
      <c r="E23" s="17"/>
      <c r="F23" s="17"/>
      <c r="G23" s="17"/>
      <c r="H23" s="17"/>
      <c r="I23" s="13" t="s">
        <v>22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23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28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35" hidden="false" customHeight="true" outlineLevel="0" collapsed="false">
      <c r="A30" s="17"/>
      <c r="B30" s="18"/>
      <c r="C30" s="17"/>
      <c r="D30" s="109" t="s">
        <v>29</v>
      </c>
      <c r="E30" s="17"/>
      <c r="F30" s="17"/>
      <c r="G30" s="17"/>
      <c r="H30" s="17"/>
      <c r="I30" s="17"/>
      <c r="J30" s="110" t="n">
        <f aca="false">J97+J99+J101+J103+J105+J109+J111+J113+J115+J117+J119+J121+J123+J125+J127+J129+J131+J133+J135+J137+J139+J141+J143+J145+J147+J149+J151+J153+J155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5" hidden="false" customHeight="true" outlineLevel="0" collapsed="false">
      <c r="A32" s="17"/>
      <c r="B32" s="18"/>
      <c r="C32" s="17"/>
      <c r="D32" s="17"/>
      <c r="E32" s="17"/>
      <c r="F32" s="111" t="s">
        <v>31</v>
      </c>
      <c r="G32" s="17"/>
      <c r="H32" s="17"/>
      <c r="I32" s="111" t="s">
        <v>30</v>
      </c>
      <c r="J32" s="111" t="s">
        <v>32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5" hidden="false" customHeight="true" outlineLevel="0" collapsed="false">
      <c r="A33" s="17"/>
      <c r="B33" s="18"/>
      <c r="C33" s="17"/>
      <c r="D33" s="112" t="s">
        <v>33</v>
      </c>
      <c r="E33" s="13" t="s">
        <v>34</v>
      </c>
      <c r="F33" s="113" t="n">
        <f aca="false">J30</f>
        <v>0</v>
      </c>
      <c r="G33" s="17"/>
      <c r="H33" s="17"/>
      <c r="I33" s="114" t="n">
        <v>0.21</v>
      </c>
      <c r="J33" s="113" t="n">
        <f aca="false">F33*I33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5" hidden="false" customHeight="true" outlineLevel="0" collapsed="false">
      <c r="A34" s="17"/>
      <c r="B34" s="18"/>
      <c r="C34" s="17"/>
      <c r="D34" s="17"/>
      <c r="E34" s="13" t="s">
        <v>35</v>
      </c>
      <c r="F34" s="113" t="n">
        <f aca="false">ROUND((SUM(BF176:BF653)),  2)</f>
        <v>0</v>
      </c>
      <c r="G34" s="17"/>
      <c r="H34" s="17"/>
      <c r="I34" s="114" t="n">
        <v>0.15</v>
      </c>
      <c r="J34" s="113" t="n">
        <f aca="false">ROUND(((SUM(BF176:BF653))*I34),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5" hidden="true" customHeight="true" outlineLevel="0" collapsed="false">
      <c r="A35" s="17"/>
      <c r="B35" s="18"/>
      <c r="C35" s="17"/>
      <c r="D35" s="17"/>
      <c r="E35" s="13" t="s">
        <v>36</v>
      </c>
      <c r="F35" s="113" t="n">
        <f aca="false">ROUND((SUM(BG176:BG653)),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5" hidden="true" customHeight="true" outlineLevel="0" collapsed="false">
      <c r="A36" s="17"/>
      <c r="B36" s="18"/>
      <c r="C36" s="17"/>
      <c r="D36" s="17"/>
      <c r="E36" s="13" t="s">
        <v>37</v>
      </c>
      <c r="F36" s="113" t="n">
        <f aca="false">ROUND((SUM(BH176:BH653)),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5" hidden="true" customHeight="true" outlineLevel="0" collapsed="false">
      <c r="A37" s="17"/>
      <c r="B37" s="18"/>
      <c r="C37" s="17"/>
      <c r="D37" s="17"/>
      <c r="E37" s="13" t="s">
        <v>38</v>
      </c>
      <c r="F37" s="113" t="n">
        <f aca="false">ROUND((SUM(BI176:BI653)),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35" hidden="false" customHeight="true" outlineLevel="0" collapsed="false">
      <c r="A39" s="17"/>
      <c r="B39" s="18"/>
      <c r="C39" s="115"/>
      <c r="D39" s="116" t="s">
        <v>39</v>
      </c>
      <c r="E39" s="58"/>
      <c r="F39" s="58"/>
      <c r="G39" s="117" t="s">
        <v>40</v>
      </c>
      <c r="H39" s="118" t="s">
        <v>41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5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5" hidden="false" customHeight="true" outlineLevel="0" collapsed="false">
      <c r="B41" s="6"/>
      <c r="L41" s="6"/>
    </row>
    <row r="42" customFormat="false" ht="14.45" hidden="false" customHeight="true" outlineLevel="0" collapsed="false">
      <c r="B42" s="6"/>
      <c r="L42" s="6"/>
    </row>
    <row r="43" customFormat="false" ht="14.45" hidden="false" customHeight="true" outlineLevel="0" collapsed="false">
      <c r="B43" s="6"/>
      <c r="L43" s="6"/>
    </row>
    <row r="44" customFormat="false" ht="14.45" hidden="false" customHeight="true" outlineLevel="0" collapsed="false">
      <c r="B44" s="6"/>
      <c r="L44" s="6"/>
    </row>
    <row r="45" customFormat="false" ht="14.45" hidden="false" customHeight="true" outlineLevel="0" collapsed="false">
      <c r="B45" s="6"/>
      <c r="L45" s="6"/>
    </row>
    <row r="46" customFormat="false" ht="14.45" hidden="false" customHeight="true" outlineLevel="0" collapsed="false">
      <c r="B46" s="6"/>
      <c r="L46" s="6"/>
    </row>
    <row r="47" customFormat="false" ht="14.45" hidden="fals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34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34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1.25" hidden="false" customHeight="false" outlineLevel="0" collapsed="false">
      <c r="B60" s="6"/>
      <c r="L60" s="6"/>
    </row>
    <row r="61" s="22" customFormat="true" ht="12.75" hidden="false" customHeight="false" outlineLevel="0" collapsed="false">
      <c r="A61" s="17"/>
      <c r="B61" s="18"/>
      <c r="C61" s="17"/>
      <c r="D61" s="37" t="s">
        <v>44</v>
      </c>
      <c r="E61" s="20"/>
      <c r="F61" s="121" t="s">
        <v>45</v>
      </c>
      <c r="G61" s="37" t="s">
        <v>44</v>
      </c>
      <c r="H61" s="20"/>
      <c r="I61" s="20"/>
      <c r="J61" s="122" t="s">
        <v>45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A65" s="17"/>
      <c r="B65" s="18"/>
      <c r="C65" s="17"/>
      <c r="D65" s="35" t="s">
        <v>46</v>
      </c>
      <c r="E65" s="38"/>
      <c r="F65" s="38"/>
      <c r="G65" s="35" t="s">
        <v>47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A76" s="17"/>
      <c r="B76" s="18"/>
      <c r="C76" s="17"/>
      <c r="D76" s="37" t="s">
        <v>44</v>
      </c>
      <c r="E76" s="20"/>
      <c r="F76" s="121" t="s">
        <v>45</v>
      </c>
      <c r="G76" s="37" t="s">
        <v>44</v>
      </c>
      <c r="H76" s="20"/>
      <c r="I76" s="20"/>
      <c r="J76" s="122" t="s">
        <v>45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Družina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96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Objekt2 - 01 Stav.úpravy Družina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 </v>
      </c>
      <c r="G89" s="17"/>
      <c r="H89" s="17"/>
      <c r="I89" s="13" t="s">
        <v>19</v>
      </c>
      <c r="J89" s="103" t="str">
        <f aca="false">IF(J12="","",J12)</f>
        <v>22. 2. 2021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15.2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25</v>
      </c>
      <c r="J91" s="123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2" hidden="false" customHeight="true" outlineLevel="0" collapsed="false">
      <c r="A92" s="17"/>
      <c r="B92" s="18"/>
      <c r="C92" s="13" t="s">
        <v>24</v>
      </c>
      <c r="D92" s="17"/>
      <c r="E92" s="17"/>
      <c r="F92" s="14" t="str">
        <f aca="false">IF(E18="","",E18)</f>
        <v> </v>
      </c>
      <c r="G92" s="17"/>
      <c r="H92" s="17"/>
      <c r="I92" s="13" t="s">
        <v>27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5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25" hidden="false" customHeight="true" outlineLevel="0" collapsed="false">
      <c r="A94" s="17"/>
      <c r="B94" s="18"/>
      <c r="C94" s="124" t="s">
        <v>99</v>
      </c>
      <c r="D94" s="115"/>
      <c r="E94" s="115"/>
      <c r="F94" s="115"/>
      <c r="G94" s="115"/>
      <c r="H94" s="115"/>
      <c r="I94" s="115"/>
      <c r="J94" s="125" t="s">
        <v>100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5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9" hidden="false" customHeight="true" outlineLevel="0" collapsed="false">
      <c r="A96" s="17"/>
      <c r="B96" s="18"/>
      <c r="C96" s="126" t="s">
        <v>101</v>
      </c>
      <c r="D96" s="17"/>
      <c r="E96" s="17"/>
      <c r="F96" s="17"/>
      <c r="G96" s="17"/>
      <c r="H96" s="17"/>
      <c r="I96" s="17"/>
      <c r="J96" s="110" t="n">
        <f aca="false">J97+J99+J101+J103+J105+J109+J111+J113+J115+J117+J119+J121+J123+J125+J127+J129+J131+J133+J135+J137+J139+J141+J143+J145+J147+J149+J151+J153+J155</f>
        <v>0</v>
      </c>
      <c r="K96" s="17"/>
      <c r="L96" s="34"/>
      <c r="S96" s="17"/>
      <c r="T96" s="17"/>
      <c r="U96" s="17"/>
      <c r="V96" s="17" t="n">
        <f aca="false">J97+J99+J101+J103+J105+J109+J111+J113+J115+J117+J119+J121+J123+J125+J127+J129+J131+J133+J135+J137+J139+J141+J143+J145+J147+J149+J151+J153+J155</f>
        <v>0</v>
      </c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127" customFormat="true" ht="24.95" hidden="false" customHeight="true" outlineLevel="0" collapsed="false">
      <c r="B97" s="128"/>
      <c r="D97" s="129" t="s">
        <v>103</v>
      </c>
      <c r="E97" s="130"/>
      <c r="F97" s="130"/>
      <c r="G97" s="130"/>
      <c r="H97" s="130"/>
      <c r="I97" s="130"/>
      <c r="J97" s="131" t="n">
        <f aca="false">J177</f>
        <v>0</v>
      </c>
      <c r="L97" s="128"/>
    </row>
    <row r="98" s="132" customFormat="true" ht="19.9" hidden="false" customHeight="true" outlineLevel="0" collapsed="false">
      <c r="B98" s="133"/>
      <c r="D98" s="134" t="s">
        <v>104</v>
      </c>
      <c r="E98" s="135"/>
      <c r="F98" s="135"/>
      <c r="G98" s="135"/>
      <c r="H98" s="135"/>
      <c r="I98" s="135"/>
      <c r="J98" s="136" t="n">
        <f aca="false">J189</f>
        <v>0</v>
      </c>
      <c r="L98" s="133"/>
    </row>
    <row r="99" s="127" customFormat="true" ht="24.95" hidden="false" customHeight="true" outlineLevel="0" collapsed="false">
      <c r="B99" s="128"/>
      <c r="D99" s="129" t="s">
        <v>105</v>
      </c>
      <c r="E99" s="130"/>
      <c r="F99" s="130"/>
      <c r="G99" s="130"/>
      <c r="H99" s="130"/>
      <c r="I99" s="130"/>
      <c r="J99" s="131" t="n">
        <f aca="false">J190</f>
        <v>0</v>
      </c>
      <c r="L99" s="128"/>
    </row>
    <row r="100" s="132" customFormat="true" ht="19.9" hidden="false" customHeight="true" outlineLevel="0" collapsed="false">
      <c r="B100" s="133"/>
      <c r="D100" s="134" t="s">
        <v>106</v>
      </c>
      <c r="E100" s="135"/>
      <c r="F100" s="135"/>
      <c r="G100" s="135"/>
      <c r="H100" s="135"/>
      <c r="I100" s="135"/>
      <c r="J100" s="136" t="n">
        <f aca="false">J202</f>
        <v>0</v>
      </c>
      <c r="L100" s="133"/>
    </row>
    <row r="101" s="127" customFormat="true" ht="24.95" hidden="false" customHeight="true" outlineLevel="0" collapsed="false">
      <c r="B101" s="128"/>
      <c r="D101" s="129" t="s">
        <v>107</v>
      </c>
      <c r="E101" s="130"/>
      <c r="F101" s="130"/>
      <c r="G101" s="130"/>
      <c r="H101" s="130"/>
      <c r="I101" s="130"/>
      <c r="J101" s="131" t="n">
        <f aca="false">J203</f>
        <v>0</v>
      </c>
      <c r="L101" s="128"/>
    </row>
    <row r="102" s="132" customFormat="true" ht="19.9" hidden="false" customHeight="true" outlineLevel="0" collapsed="false">
      <c r="B102" s="133"/>
      <c r="D102" s="134" t="s">
        <v>108</v>
      </c>
      <c r="E102" s="135"/>
      <c r="F102" s="135"/>
      <c r="G102" s="135"/>
      <c r="H102" s="135"/>
      <c r="I102" s="135"/>
      <c r="J102" s="136" t="n">
        <f aca="false">J253</f>
        <v>0</v>
      </c>
      <c r="L102" s="133"/>
    </row>
    <row r="103" s="127" customFormat="true" ht="24.95" hidden="false" customHeight="true" outlineLevel="0" collapsed="false">
      <c r="B103" s="128"/>
      <c r="D103" s="129" t="s">
        <v>109</v>
      </c>
      <c r="E103" s="130"/>
      <c r="F103" s="130"/>
      <c r="G103" s="130"/>
      <c r="H103" s="130"/>
      <c r="I103" s="130"/>
      <c r="J103" s="131" t="n">
        <f aca="false">J254</f>
        <v>0</v>
      </c>
      <c r="L103" s="128"/>
    </row>
    <row r="104" s="132" customFormat="true" ht="19.9" hidden="false" customHeight="true" outlineLevel="0" collapsed="false">
      <c r="B104" s="133"/>
      <c r="D104" s="134" t="s">
        <v>110</v>
      </c>
      <c r="E104" s="135"/>
      <c r="F104" s="135"/>
      <c r="G104" s="135"/>
      <c r="H104" s="135"/>
      <c r="I104" s="135"/>
      <c r="J104" s="136" t="n">
        <f aca="false">J263</f>
        <v>0</v>
      </c>
      <c r="L104" s="133"/>
    </row>
    <row r="105" s="127" customFormat="true" ht="24.95" hidden="false" customHeight="true" outlineLevel="0" collapsed="false">
      <c r="B105" s="128"/>
      <c r="D105" s="129" t="s">
        <v>111</v>
      </c>
      <c r="E105" s="130"/>
      <c r="F105" s="130"/>
      <c r="G105" s="130"/>
      <c r="H105" s="130"/>
      <c r="I105" s="130"/>
      <c r="J105" s="131" t="n">
        <f aca="false">J264</f>
        <v>0</v>
      </c>
      <c r="L105" s="128"/>
    </row>
    <row r="106" s="132" customFormat="true" ht="19.9" hidden="false" customHeight="true" outlineLevel="0" collapsed="false">
      <c r="B106" s="133"/>
      <c r="D106" s="134" t="s">
        <v>112</v>
      </c>
      <c r="E106" s="135"/>
      <c r="F106" s="135"/>
      <c r="G106" s="135"/>
      <c r="H106" s="135"/>
      <c r="I106" s="135"/>
      <c r="J106" s="136" t="n">
        <f aca="false">J295</f>
        <v>0</v>
      </c>
      <c r="L106" s="133"/>
    </row>
    <row r="107" s="132" customFormat="true" ht="19.9" hidden="false" customHeight="true" outlineLevel="0" collapsed="false">
      <c r="B107" s="133"/>
      <c r="D107" s="134" t="s">
        <v>113</v>
      </c>
      <c r="E107" s="135"/>
      <c r="F107" s="135"/>
      <c r="G107" s="135"/>
      <c r="H107" s="135"/>
      <c r="I107" s="135"/>
      <c r="J107" s="136" t="n">
        <f aca="false">J296</f>
        <v>0</v>
      </c>
      <c r="L107" s="133"/>
    </row>
    <row r="108" s="132" customFormat="true" ht="19.9" hidden="false" customHeight="true" outlineLevel="0" collapsed="false">
      <c r="B108" s="133"/>
      <c r="D108" s="134" t="s">
        <v>114</v>
      </c>
      <c r="E108" s="135"/>
      <c r="F108" s="135"/>
      <c r="G108" s="135"/>
      <c r="H108" s="135"/>
      <c r="I108" s="135"/>
      <c r="J108" s="136" t="n">
        <f aca="false">J303</f>
        <v>0</v>
      </c>
      <c r="L108" s="133"/>
    </row>
    <row r="109" s="127" customFormat="true" ht="24.95" hidden="false" customHeight="true" outlineLevel="0" collapsed="false">
      <c r="B109" s="128"/>
      <c r="D109" s="129" t="s">
        <v>115</v>
      </c>
      <c r="E109" s="130"/>
      <c r="F109" s="130"/>
      <c r="G109" s="130"/>
      <c r="H109" s="130"/>
      <c r="I109" s="130"/>
      <c r="J109" s="131" t="n">
        <f aca="false">J304</f>
        <v>0</v>
      </c>
      <c r="L109" s="128"/>
    </row>
    <row r="110" s="132" customFormat="true" ht="19.9" hidden="false" customHeight="true" outlineLevel="0" collapsed="false">
      <c r="B110" s="133"/>
      <c r="D110" s="134" t="s">
        <v>116</v>
      </c>
      <c r="E110" s="135"/>
      <c r="F110" s="135"/>
      <c r="G110" s="135"/>
      <c r="H110" s="135"/>
      <c r="I110" s="135"/>
      <c r="J110" s="136" t="n">
        <f aca="false">J329</f>
        <v>0</v>
      </c>
      <c r="L110" s="133"/>
    </row>
    <row r="111" s="127" customFormat="true" ht="24.95" hidden="false" customHeight="true" outlineLevel="0" collapsed="false">
      <c r="B111" s="128"/>
      <c r="D111" s="129" t="s">
        <v>117</v>
      </c>
      <c r="E111" s="130"/>
      <c r="F111" s="130"/>
      <c r="G111" s="130"/>
      <c r="H111" s="130"/>
      <c r="I111" s="130"/>
      <c r="J111" s="131" t="n">
        <f aca="false">J330</f>
        <v>0</v>
      </c>
      <c r="L111" s="128"/>
    </row>
    <row r="112" s="132" customFormat="true" ht="19.9" hidden="false" customHeight="true" outlineLevel="0" collapsed="false">
      <c r="B112" s="133"/>
      <c r="D112" s="134" t="s">
        <v>118</v>
      </c>
      <c r="E112" s="135"/>
      <c r="F112" s="135"/>
      <c r="G112" s="135"/>
      <c r="H112" s="135"/>
      <c r="I112" s="135"/>
      <c r="J112" s="136" t="n">
        <f aca="false">J335</f>
        <v>0</v>
      </c>
      <c r="L112" s="133"/>
    </row>
    <row r="113" s="127" customFormat="true" ht="24.95" hidden="false" customHeight="true" outlineLevel="0" collapsed="false">
      <c r="B113" s="128"/>
      <c r="D113" s="129" t="s">
        <v>119</v>
      </c>
      <c r="E113" s="130"/>
      <c r="F113" s="130"/>
      <c r="G113" s="130"/>
      <c r="H113" s="130"/>
      <c r="I113" s="130"/>
      <c r="J113" s="131" t="n">
        <f aca="false">J336</f>
        <v>0</v>
      </c>
      <c r="L113" s="128"/>
    </row>
    <row r="114" s="132" customFormat="true" ht="19.9" hidden="false" customHeight="true" outlineLevel="0" collapsed="false">
      <c r="B114" s="133"/>
      <c r="D114" s="134" t="s">
        <v>120</v>
      </c>
      <c r="E114" s="135"/>
      <c r="F114" s="135"/>
      <c r="G114" s="135"/>
      <c r="H114" s="135"/>
      <c r="I114" s="135"/>
      <c r="J114" s="136" t="n">
        <f aca="false">J341</f>
        <v>0</v>
      </c>
      <c r="L114" s="133"/>
    </row>
    <row r="115" s="127" customFormat="true" ht="24.95" hidden="false" customHeight="true" outlineLevel="0" collapsed="false">
      <c r="B115" s="128"/>
      <c r="D115" s="129" t="s">
        <v>121</v>
      </c>
      <c r="E115" s="130"/>
      <c r="F115" s="130"/>
      <c r="G115" s="130"/>
      <c r="H115" s="130"/>
      <c r="I115" s="130"/>
      <c r="J115" s="131" t="n">
        <f aca="false">J342</f>
        <v>0</v>
      </c>
      <c r="L115" s="128"/>
    </row>
    <row r="116" s="132" customFormat="true" ht="19.9" hidden="false" customHeight="true" outlineLevel="0" collapsed="false">
      <c r="B116" s="133"/>
      <c r="D116" s="134" t="s">
        <v>122</v>
      </c>
      <c r="E116" s="135"/>
      <c r="F116" s="135"/>
      <c r="G116" s="135"/>
      <c r="H116" s="135"/>
      <c r="I116" s="135"/>
      <c r="J116" s="136" t="n">
        <f aca="false">J348</f>
        <v>0</v>
      </c>
      <c r="L116" s="133"/>
    </row>
    <row r="117" s="127" customFormat="true" ht="24.95" hidden="false" customHeight="true" outlineLevel="0" collapsed="false">
      <c r="B117" s="128"/>
      <c r="D117" s="129" t="s">
        <v>123</v>
      </c>
      <c r="E117" s="130"/>
      <c r="F117" s="130"/>
      <c r="G117" s="130"/>
      <c r="H117" s="130"/>
      <c r="I117" s="130"/>
      <c r="J117" s="131" t="n">
        <f aca="false">J349</f>
        <v>0</v>
      </c>
      <c r="L117" s="128"/>
    </row>
    <row r="118" s="132" customFormat="true" ht="19.9" hidden="false" customHeight="true" outlineLevel="0" collapsed="false">
      <c r="B118" s="133"/>
      <c r="D118" s="134" t="s">
        <v>124</v>
      </c>
      <c r="E118" s="135"/>
      <c r="F118" s="135"/>
      <c r="G118" s="135"/>
      <c r="H118" s="135"/>
      <c r="I118" s="135"/>
      <c r="J118" s="136" t="n">
        <f aca="false">J354</f>
        <v>0</v>
      </c>
      <c r="L118" s="133"/>
    </row>
    <row r="119" s="127" customFormat="true" ht="24.95" hidden="false" customHeight="true" outlineLevel="0" collapsed="false">
      <c r="B119" s="128"/>
      <c r="D119" s="129" t="s">
        <v>125</v>
      </c>
      <c r="E119" s="130"/>
      <c r="F119" s="130"/>
      <c r="G119" s="130"/>
      <c r="H119" s="130"/>
      <c r="I119" s="130"/>
      <c r="J119" s="131" t="n">
        <f aca="false">J355</f>
        <v>0</v>
      </c>
      <c r="L119" s="128"/>
    </row>
    <row r="120" s="132" customFormat="true" ht="19.9" hidden="false" customHeight="true" outlineLevel="0" collapsed="false">
      <c r="B120" s="133"/>
      <c r="D120" s="134" t="s">
        <v>126</v>
      </c>
      <c r="E120" s="135"/>
      <c r="F120" s="135"/>
      <c r="G120" s="135"/>
      <c r="H120" s="135"/>
      <c r="I120" s="135"/>
      <c r="J120" s="136" t="n">
        <f aca="false">J375</f>
        <v>0</v>
      </c>
      <c r="L120" s="133"/>
    </row>
    <row r="121" s="127" customFormat="true" ht="24.95" hidden="false" customHeight="true" outlineLevel="0" collapsed="false">
      <c r="B121" s="128"/>
      <c r="D121" s="129" t="s">
        <v>127</v>
      </c>
      <c r="E121" s="130"/>
      <c r="F121" s="130"/>
      <c r="G121" s="130"/>
      <c r="H121" s="130"/>
      <c r="I121" s="130"/>
      <c r="J121" s="131" t="n">
        <f aca="false">J376</f>
        <v>0</v>
      </c>
      <c r="L121" s="128"/>
    </row>
    <row r="122" s="132" customFormat="true" ht="19.9" hidden="false" customHeight="true" outlineLevel="0" collapsed="false">
      <c r="B122" s="133"/>
      <c r="D122" s="134" t="s">
        <v>128</v>
      </c>
      <c r="E122" s="135"/>
      <c r="F122" s="135"/>
      <c r="G122" s="135"/>
      <c r="H122" s="135"/>
      <c r="I122" s="135"/>
      <c r="J122" s="136" t="n">
        <f aca="false">J413</f>
        <v>0</v>
      </c>
      <c r="L122" s="133"/>
    </row>
    <row r="123" s="127" customFormat="true" ht="24.95" hidden="false" customHeight="true" outlineLevel="0" collapsed="false">
      <c r="B123" s="128"/>
      <c r="D123" s="129" t="s">
        <v>129</v>
      </c>
      <c r="E123" s="130"/>
      <c r="F123" s="130"/>
      <c r="G123" s="130"/>
      <c r="H123" s="130"/>
      <c r="I123" s="130"/>
      <c r="J123" s="131" t="n">
        <f aca="false">J414</f>
        <v>0</v>
      </c>
      <c r="L123" s="128"/>
    </row>
    <row r="124" s="132" customFormat="true" ht="19.9" hidden="false" customHeight="true" outlineLevel="0" collapsed="false">
      <c r="B124" s="133"/>
      <c r="D124" s="134" t="s">
        <v>130</v>
      </c>
      <c r="E124" s="135"/>
      <c r="F124" s="135"/>
      <c r="G124" s="135"/>
      <c r="H124" s="135"/>
      <c r="I124" s="135"/>
      <c r="J124" s="136" t="n">
        <f aca="false">J464</f>
        <v>0</v>
      </c>
      <c r="L124" s="133"/>
    </row>
    <row r="125" s="127" customFormat="true" ht="24.95" hidden="false" customHeight="true" outlineLevel="0" collapsed="false">
      <c r="B125" s="128"/>
      <c r="D125" s="129" t="s">
        <v>131</v>
      </c>
      <c r="E125" s="130"/>
      <c r="F125" s="130"/>
      <c r="G125" s="130"/>
      <c r="H125" s="130"/>
      <c r="I125" s="130"/>
      <c r="J125" s="131" t="n">
        <f aca="false">J465</f>
        <v>0</v>
      </c>
      <c r="L125" s="128"/>
    </row>
    <row r="126" s="132" customFormat="true" ht="19.9" hidden="false" customHeight="true" outlineLevel="0" collapsed="false">
      <c r="B126" s="133"/>
      <c r="D126" s="134" t="s">
        <v>132</v>
      </c>
      <c r="E126" s="135"/>
      <c r="F126" s="135"/>
      <c r="G126" s="135"/>
      <c r="H126" s="135"/>
      <c r="I126" s="135"/>
      <c r="J126" s="136" t="n">
        <f aca="false">J467</f>
        <v>0</v>
      </c>
      <c r="L126" s="133"/>
    </row>
    <row r="127" s="127" customFormat="true" ht="24.95" hidden="false" customHeight="true" outlineLevel="0" collapsed="false">
      <c r="B127" s="128"/>
      <c r="D127" s="129" t="s">
        <v>133</v>
      </c>
      <c r="E127" s="130"/>
      <c r="F127" s="130"/>
      <c r="G127" s="130"/>
      <c r="H127" s="130"/>
      <c r="I127" s="130"/>
      <c r="J127" s="131" t="n">
        <f aca="false">J468</f>
        <v>0</v>
      </c>
      <c r="L127" s="128"/>
    </row>
    <row r="128" s="132" customFormat="true" ht="19.9" hidden="false" customHeight="true" outlineLevel="0" collapsed="false">
      <c r="B128" s="133"/>
      <c r="D128" s="134" t="s">
        <v>134</v>
      </c>
      <c r="E128" s="135"/>
      <c r="F128" s="135"/>
      <c r="G128" s="135"/>
      <c r="H128" s="135"/>
      <c r="I128" s="135"/>
      <c r="J128" s="136" t="n">
        <f aca="false">J477</f>
        <v>0</v>
      </c>
      <c r="L128" s="133"/>
    </row>
    <row r="129" s="127" customFormat="true" ht="24.95" hidden="false" customHeight="true" outlineLevel="0" collapsed="false">
      <c r="B129" s="128"/>
      <c r="D129" s="129" t="s">
        <v>135</v>
      </c>
      <c r="E129" s="130"/>
      <c r="F129" s="130"/>
      <c r="G129" s="130"/>
      <c r="H129" s="130"/>
      <c r="I129" s="130"/>
      <c r="J129" s="131" t="n">
        <f aca="false">J478</f>
        <v>0</v>
      </c>
      <c r="L129" s="128"/>
    </row>
    <row r="130" s="132" customFormat="true" ht="19.9" hidden="false" customHeight="true" outlineLevel="0" collapsed="false">
      <c r="B130" s="133"/>
      <c r="D130" s="134" t="s">
        <v>136</v>
      </c>
      <c r="E130" s="135"/>
      <c r="F130" s="135"/>
      <c r="G130" s="135"/>
      <c r="H130" s="135"/>
      <c r="I130" s="135"/>
      <c r="J130" s="136" t="n">
        <f aca="false">J485</f>
        <v>0</v>
      </c>
      <c r="L130" s="133"/>
    </row>
    <row r="131" s="127" customFormat="true" ht="24.95" hidden="false" customHeight="true" outlineLevel="0" collapsed="false">
      <c r="B131" s="128"/>
      <c r="D131" s="129" t="s">
        <v>137</v>
      </c>
      <c r="E131" s="130"/>
      <c r="F131" s="130"/>
      <c r="G131" s="130"/>
      <c r="H131" s="130"/>
      <c r="I131" s="130"/>
      <c r="J131" s="131" t="n">
        <f aca="false">J486</f>
        <v>0</v>
      </c>
      <c r="L131" s="128"/>
    </row>
    <row r="132" s="132" customFormat="true" ht="19.9" hidden="false" customHeight="true" outlineLevel="0" collapsed="false">
      <c r="B132" s="133"/>
      <c r="D132" s="134" t="s">
        <v>138</v>
      </c>
      <c r="E132" s="135"/>
      <c r="F132" s="135"/>
      <c r="G132" s="135"/>
      <c r="H132" s="135"/>
      <c r="I132" s="135"/>
      <c r="J132" s="136" t="n">
        <f aca="false">J488</f>
        <v>0</v>
      </c>
      <c r="L132" s="133"/>
    </row>
    <row r="133" s="127" customFormat="true" ht="24.95" hidden="false" customHeight="true" outlineLevel="0" collapsed="false">
      <c r="B133" s="128"/>
      <c r="D133" s="129" t="s">
        <v>139</v>
      </c>
      <c r="E133" s="130"/>
      <c r="F133" s="130"/>
      <c r="G133" s="130"/>
      <c r="H133" s="130"/>
      <c r="I133" s="130"/>
      <c r="J133" s="131" t="n">
        <f aca="false">J489</f>
        <v>0</v>
      </c>
      <c r="L133" s="128"/>
    </row>
    <row r="134" s="132" customFormat="true" ht="19.9" hidden="false" customHeight="true" outlineLevel="0" collapsed="false">
      <c r="B134" s="133"/>
      <c r="D134" s="134" t="s">
        <v>140</v>
      </c>
      <c r="E134" s="135"/>
      <c r="F134" s="135"/>
      <c r="G134" s="135"/>
      <c r="H134" s="135"/>
      <c r="I134" s="135"/>
      <c r="J134" s="136" t="n">
        <f aca="false">J516</f>
        <v>0</v>
      </c>
      <c r="L134" s="133"/>
    </row>
    <row r="135" s="127" customFormat="true" ht="24.95" hidden="false" customHeight="true" outlineLevel="0" collapsed="false">
      <c r="B135" s="128"/>
      <c r="D135" s="129" t="s">
        <v>141</v>
      </c>
      <c r="E135" s="130"/>
      <c r="F135" s="130"/>
      <c r="G135" s="130"/>
      <c r="H135" s="130"/>
      <c r="I135" s="130"/>
      <c r="J135" s="131" t="n">
        <f aca="false">J517</f>
        <v>0</v>
      </c>
      <c r="L135" s="128"/>
    </row>
    <row r="136" s="132" customFormat="true" ht="19.9" hidden="false" customHeight="true" outlineLevel="0" collapsed="false">
      <c r="B136" s="133"/>
      <c r="D136" s="134" t="s">
        <v>142</v>
      </c>
      <c r="E136" s="135"/>
      <c r="F136" s="135"/>
      <c r="G136" s="135"/>
      <c r="H136" s="135"/>
      <c r="I136" s="135"/>
      <c r="J136" s="136" t="n">
        <f aca="false">J530</f>
        <v>0</v>
      </c>
      <c r="L136" s="133"/>
    </row>
    <row r="137" s="127" customFormat="true" ht="24.95" hidden="false" customHeight="true" outlineLevel="0" collapsed="false">
      <c r="B137" s="128"/>
      <c r="D137" s="129" t="s">
        <v>143</v>
      </c>
      <c r="E137" s="130"/>
      <c r="F137" s="130"/>
      <c r="G137" s="130"/>
      <c r="H137" s="130"/>
      <c r="I137" s="130"/>
      <c r="J137" s="131" t="n">
        <f aca="false">J531</f>
        <v>0</v>
      </c>
      <c r="L137" s="128"/>
    </row>
    <row r="138" s="132" customFormat="true" ht="19.9" hidden="false" customHeight="true" outlineLevel="0" collapsed="false">
      <c r="B138" s="133"/>
      <c r="D138" s="134" t="s">
        <v>144</v>
      </c>
      <c r="E138" s="135"/>
      <c r="F138" s="135"/>
      <c r="G138" s="135"/>
      <c r="H138" s="135"/>
      <c r="I138" s="135"/>
      <c r="J138" s="136" t="n">
        <f aca="false">J567</f>
        <v>0</v>
      </c>
      <c r="L138" s="133"/>
    </row>
    <row r="139" s="127" customFormat="true" ht="24.95" hidden="false" customHeight="true" outlineLevel="0" collapsed="false">
      <c r="B139" s="128"/>
      <c r="D139" s="129" t="s">
        <v>145</v>
      </c>
      <c r="E139" s="130"/>
      <c r="F139" s="130"/>
      <c r="G139" s="130"/>
      <c r="H139" s="130"/>
      <c r="I139" s="130"/>
      <c r="J139" s="131" t="n">
        <f aca="false">J568</f>
        <v>0</v>
      </c>
      <c r="L139" s="128"/>
    </row>
    <row r="140" s="132" customFormat="true" ht="19.9" hidden="false" customHeight="true" outlineLevel="0" collapsed="false">
      <c r="B140" s="133"/>
      <c r="D140" s="134" t="s">
        <v>146</v>
      </c>
      <c r="E140" s="135"/>
      <c r="F140" s="135"/>
      <c r="G140" s="135"/>
      <c r="H140" s="135"/>
      <c r="I140" s="135"/>
      <c r="J140" s="136" t="n">
        <f aca="false">J574</f>
        <v>0</v>
      </c>
      <c r="L140" s="133"/>
    </row>
    <row r="141" s="127" customFormat="true" ht="24.95" hidden="false" customHeight="true" outlineLevel="0" collapsed="false">
      <c r="B141" s="128"/>
      <c r="D141" s="129" t="s">
        <v>147</v>
      </c>
      <c r="E141" s="130"/>
      <c r="F141" s="130"/>
      <c r="G141" s="130"/>
      <c r="H141" s="130"/>
      <c r="I141" s="130"/>
      <c r="J141" s="131" t="n">
        <f aca="false">J575</f>
        <v>0</v>
      </c>
      <c r="L141" s="128"/>
    </row>
    <row r="142" s="132" customFormat="true" ht="19.9" hidden="false" customHeight="true" outlineLevel="0" collapsed="false">
      <c r="B142" s="133"/>
      <c r="D142" s="134" t="s">
        <v>148</v>
      </c>
      <c r="E142" s="135"/>
      <c r="F142" s="135"/>
      <c r="G142" s="135"/>
      <c r="H142" s="135"/>
      <c r="I142" s="135"/>
      <c r="J142" s="136" t="n">
        <f aca="false">J597</f>
        <v>0</v>
      </c>
      <c r="L142" s="133"/>
    </row>
    <row r="143" s="127" customFormat="true" ht="24.95" hidden="false" customHeight="true" outlineLevel="0" collapsed="false">
      <c r="B143" s="128"/>
      <c r="D143" s="129" t="s">
        <v>149</v>
      </c>
      <c r="E143" s="130"/>
      <c r="F143" s="130"/>
      <c r="G143" s="130"/>
      <c r="H143" s="130"/>
      <c r="I143" s="130"/>
      <c r="J143" s="131" t="n">
        <f aca="false">J598</f>
        <v>0</v>
      </c>
      <c r="L143" s="128"/>
    </row>
    <row r="144" s="132" customFormat="true" ht="19.9" hidden="false" customHeight="true" outlineLevel="0" collapsed="false">
      <c r="B144" s="133"/>
      <c r="D144" s="134" t="s">
        <v>150</v>
      </c>
      <c r="E144" s="135"/>
      <c r="F144" s="135"/>
      <c r="G144" s="135"/>
      <c r="H144" s="135"/>
      <c r="I144" s="135"/>
      <c r="J144" s="136" t="n">
        <f aca="false">J610</f>
        <v>0</v>
      </c>
      <c r="L144" s="133"/>
    </row>
    <row r="145" s="127" customFormat="true" ht="24.95" hidden="false" customHeight="true" outlineLevel="0" collapsed="false">
      <c r="B145" s="128"/>
      <c r="D145" s="129" t="s">
        <v>151</v>
      </c>
      <c r="E145" s="130"/>
      <c r="F145" s="130"/>
      <c r="G145" s="130"/>
      <c r="H145" s="130"/>
      <c r="I145" s="130"/>
      <c r="J145" s="131" t="n">
        <f aca="false">J611</f>
        <v>0</v>
      </c>
      <c r="L145" s="128"/>
    </row>
    <row r="146" s="132" customFormat="true" ht="19.9" hidden="false" customHeight="true" outlineLevel="0" collapsed="false">
      <c r="B146" s="133"/>
      <c r="D146" s="134" t="s">
        <v>152</v>
      </c>
      <c r="E146" s="135"/>
      <c r="F146" s="135"/>
      <c r="G146" s="135"/>
      <c r="H146" s="135"/>
      <c r="I146" s="135"/>
      <c r="J146" s="136" t="n">
        <f aca="false">J628</f>
        <v>0</v>
      </c>
      <c r="L146" s="133"/>
    </row>
    <row r="147" s="127" customFormat="true" ht="24.95" hidden="false" customHeight="true" outlineLevel="0" collapsed="false">
      <c r="B147" s="128"/>
      <c r="D147" s="129" t="s">
        <v>153</v>
      </c>
      <c r="E147" s="130"/>
      <c r="F147" s="130"/>
      <c r="G147" s="130"/>
      <c r="H147" s="130"/>
      <c r="I147" s="130"/>
      <c r="J147" s="131" t="n">
        <f aca="false">J629</f>
        <v>0</v>
      </c>
      <c r="L147" s="128"/>
    </row>
    <row r="148" s="132" customFormat="true" ht="19.9" hidden="false" customHeight="true" outlineLevel="0" collapsed="false">
      <c r="B148" s="133"/>
      <c r="D148" s="134" t="s">
        <v>154</v>
      </c>
      <c r="E148" s="135"/>
      <c r="F148" s="135"/>
      <c r="G148" s="135"/>
      <c r="H148" s="135"/>
      <c r="I148" s="135"/>
      <c r="J148" s="136" t="n">
        <f aca="false">J636</f>
        <v>0</v>
      </c>
      <c r="L148" s="133"/>
    </row>
    <row r="149" s="127" customFormat="true" ht="24.95" hidden="false" customHeight="true" outlineLevel="0" collapsed="false">
      <c r="B149" s="128"/>
      <c r="D149" s="129" t="s">
        <v>155</v>
      </c>
      <c r="E149" s="130"/>
      <c r="F149" s="130"/>
      <c r="G149" s="130"/>
      <c r="H149" s="130"/>
      <c r="I149" s="130"/>
      <c r="J149" s="131" t="n">
        <f aca="false">J637</f>
        <v>0</v>
      </c>
      <c r="L149" s="128"/>
    </row>
    <row r="150" s="132" customFormat="true" ht="19.9" hidden="false" customHeight="true" outlineLevel="0" collapsed="false">
      <c r="B150" s="133"/>
      <c r="D150" s="134" t="s">
        <v>156</v>
      </c>
      <c r="E150" s="135"/>
      <c r="F150" s="135"/>
      <c r="G150" s="135"/>
      <c r="H150" s="135"/>
      <c r="I150" s="135"/>
      <c r="J150" s="136" t="n">
        <f aca="false">J639</f>
        <v>0</v>
      </c>
      <c r="L150" s="133"/>
    </row>
    <row r="151" s="127" customFormat="true" ht="24.95" hidden="false" customHeight="true" outlineLevel="0" collapsed="false">
      <c r="B151" s="128"/>
      <c r="D151" s="129" t="s">
        <v>157</v>
      </c>
      <c r="E151" s="130"/>
      <c r="F151" s="130"/>
      <c r="G151" s="130"/>
      <c r="H151" s="130"/>
      <c r="I151" s="130"/>
      <c r="J151" s="131" t="n">
        <f aca="false">J640</f>
        <v>0</v>
      </c>
      <c r="L151" s="128"/>
    </row>
    <row r="152" s="132" customFormat="true" ht="19.9" hidden="false" customHeight="true" outlineLevel="0" collapsed="false">
      <c r="B152" s="133"/>
      <c r="D152" s="134" t="s">
        <v>158</v>
      </c>
      <c r="E152" s="135"/>
      <c r="F152" s="135"/>
      <c r="G152" s="135"/>
      <c r="H152" s="135"/>
      <c r="I152" s="135"/>
      <c r="J152" s="136" t="n">
        <f aca="false">J642</f>
        <v>0</v>
      </c>
      <c r="L152" s="133"/>
    </row>
    <row r="153" s="127" customFormat="true" ht="24.95" hidden="false" customHeight="true" outlineLevel="0" collapsed="false">
      <c r="B153" s="128"/>
      <c r="D153" s="129" t="s">
        <v>159</v>
      </c>
      <c r="E153" s="130"/>
      <c r="F153" s="130"/>
      <c r="G153" s="130"/>
      <c r="H153" s="130"/>
      <c r="I153" s="130"/>
      <c r="J153" s="131" t="n">
        <f aca="false">J643</f>
        <v>0</v>
      </c>
      <c r="L153" s="128"/>
    </row>
    <row r="154" s="132" customFormat="true" ht="19.9" hidden="false" customHeight="true" outlineLevel="0" collapsed="false">
      <c r="B154" s="133"/>
      <c r="D154" s="134" t="s">
        <v>160</v>
      </c>
      <c r="E154" s="135"/>
      <c r="F154" s="135"/>
      <c r="G154" s="135"/>
      <c r="H154" s="135"/>
      <c r="I154" s="135"/>
      <c r="J154" s="136" t="n">
        <f aca="false">J645</f>
        <v>0</v>
      </c>
      <c r="L154" s="133"/>
    </row>
    <row r="155" s="127" customFormat="true" ht="24.95" hidden="false" customHeight="true" outlineLevel="0" collapsed="false">
      <c r="B155" s="128"/>
      <c r="D155" s="129" t="s">
        <v>161</v>
      </c>
      <c r="E155" s="130"/>
      <c r="F155" s="130"/>
      <c r="G155" s="130"/>
      <c r="H155" s="130"/>
      <c r="I155" s="130"/>
      <c r="J155" s="131" t="n">
        <f aca="false">J646</f>
        <v>0</v>
      </c>
      <c r="L155" s="128"/>
    </row>
    <row r="156" s="132" customFormat="true" ht="19.9" hidden="false" customHeight="true" outlineLevel="0" collapsed="false">
      <c r="B156" s="133"/>
      <c r="D156" s="134" t="s">
        <v>162</v>
      </c>
      <c r="E156" s="135"/>
      <c r="F156" s="135"/>
      <c r="G156" s="135"/>
      <c r="H156" s="135"/>
      <c r="I156" s="135"/>
      <c r="J156" s="136" t="n">
        <f aca="false">J653</f>
        <v>0</v>
      </c>
      <c r="L156" s="133"/>
    </row>
    <row r="157" s="22" customFormat="true" ht="21.75" hidden="false" customHeight="true" outlineLevel="0" collapsed="false">
      <c r="A157" s="17"/>
      <c r="B157" s="18"/>
      <c r="C157" s="17"/>
      <c r="D157" s="17"/>
      <c r="E157" s="17"/>
      <c r="F157" s="17"/>
      <c r="G157" s="17"/>
      <c r="H157" s="17"/>
      <c r="I157" s="17"/>
      <c r="J157" s="17"/>
      <c r="K157" s="17"/>
      <c r="L157" s="34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</row>
    <row r="158" s="22" customFormat="true" ht="6.95" hidden="false" customHeight="true" outlineLevel="0" collapsed="false">
      <c r="A158" s="17"/>
      <c r="B158" s="39"/>
      <c r="C158" s="40"/>
      <c r="D158" s="40"/>
      <c r="E158" s="40"/>
      <c r="F158" s="40"/>
      <c r="G158" s="40"/>
      <c r="H158" s="40"/>
      <c r="I158" s="40"/>
      <c r="J158" s="40"/>
      <c r="K158" s="40"/>
      <c r="L158" s="34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</row>
    <row r="162" s="22" customFormat="true" ht="6.95" hidden="false" customHeight="true" outlineLevel="0" collapsed="false">
      <c r="A162" s="17"/>
      <c r="B162" s="41"/>
      <c r="C162" s="42"/>
      <c r="D162" s="42"/>
      <c r="E162" s="42"/>
      <c r="F162" s="42"/>
      <c r="G162" s="42"/>
      <c r="H162" s="42"/>
      <c r="I162" s="42"/>
      <c r="J162" s="42"/>
      <c r="K162" s="42"/>
      <c r="L162" s="34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</row>
    <row r="163" s="22" customFormat="true" ht="24.95" hidden="false" customHeight="true" outlineLevel="0" collapsed="false">
      <c r="A163" s="17"/>
      <c r="B163" s="18"/>
      <c r="C163" s="7" t="s">
        <v>163</v>
      </c>
      <c r="D163" s="17"/>
      <c r="E163" s="17"/>
      <c r="F163" s="17"/>
      <c r="G163" s="17"/>
      <c r="H163" s="17"/>
      <c r="I163" s="17"/>
      <c r="J163" s="17"/>
      <c r="K163" s="17"/>
      <c r="L163" s="34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</row>
    <row r="164" s="22" customFormat="true" ht="6.95" hidden="false" customHeight="true" outlineLevel="0" collapsed="false">
      <c r="A164" s="17"/>
      <c r="B164" s="18"/>
      <c r="C164" s="17"/>
      <c r="D164" s="17"/>
      <c r="E164" s="17"/>
      <c r="F164" s="17"/>
      <c r="G164" s="17"/>
      <c r="H164" s="17"/>
      <c r="I164" s="17"/>
      <c r="J164" s="17"/>
      <c r="K164" s="17"/>
      <c r="L164" s="34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</row>
    <row r="165" s="22" customFormat="true" ht="12" hidden="false" customHeight="true" outlineLevel="0" collapsed="false">
      <c r="A165" s="17"/>
      <c r="B165" s="18"/>
      <c r="C165" s="13" t="s">
        <v>13</v>
      </c>
      <c r="D165" s="17"/>
      <c r="E165" s="17"/>
      <c r="F165" s="17"/>
      <c r="G165" s="17"/>
      <c r="H165" s="17"/>
      <c r="I165" s="17"/>
      <c r="J165" s="17"/>
      <c r="K165" s="17"/>
      <c r="L165" s="34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</row>
    <row r="166" s="22" customFormat="true" ht="16.5" hidden="false" customHeight="true" outlineLevel="0" collapsed="false">
      <c r="A166" s="17"/>
      <c r="B166" s="18"/>
      <c r="C166" s="17"/>
      <c r="D166" s="17"/>
      <c r="E166" s="101" t="str">
        <f aca="false">E7</f>
        <v>Družina</v>
      </c>
      <c r="F166" s="101"/>
      <c r="G166" s="101"/>
      <c r="H166" s="101"/>
      <c r="I166" s="17"/>
      <c r="J166" s="17"/>
      <c r="K166" s="17"/>
      <c r="L166" s="34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</row>
    <row r="167" s="22" customFormat="true" ht="12" hidden="false" customHeight="true" outlineLevel="0" collapsed="false">
      <c r="A167" s="17"/>
      <c r="B167" s="18"/>
      <c r="C167" s="13" t="s">
        <v>96</v>
      </c>
      <c r="D167" s="17"/>
      <c r="E167" s="17"/>
      <c r="F167" s="17"/>
      <c r="G167" s="17"/>
      <c r="H167" s="17"/>
      <c r="I167" s="17"/>
      <c r="J167" s="17"/>
      <c r="K167" s="17"/>
      <c r="L167" s="34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</row>
    <row r="168" s="22" customFormat="true" ht="16.5" hidden="false" customHeight="true" outlineLevel="0" collapsed="false">
      <c r="A168" s="17"/>
      <c r="B168" s="18"/>
      <c r="C168" s="17"/>
      <c r="D168" s="17"/>
      <c r="E168" s="102" t="str">
        <f aca="false">E9</f>
        <v>Objekt2 - 01 Stav.úpravy Družina</v>
      </c>
      <c r="F168" s="102"/>
      <c r="G168" s="102"/>
      <c r="H168" s="102"/>
      <c r="I168" s="17"/>
      <c r="J168" s="17"/>
      <c r="K168" s="17"/>
      <c r="L168" s="34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</row>
    <row r="169" s="22" customFormat="true" ht="6.95" hidden="false" customHeight="true" outlineLevel="0" collapsed="false">
      <c r="A169" s="17"/>
      <c r="B169" s="18"/>
      <c r="C169" s="17"/>
      <c r="D169" s="17"/>
      <c r="E169" s="17"/>
      <c r="F169" s="17"/>
      <c r="G169" s="17"/>
      <c r="H169" s="17"/>
      <c r="I169" s="17"/>
      <c r="J169" s="17"/>
      <c r="K169" s="17"/>
      <c r="L169" s="34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</row>
    <row r="170" s="22" customFormat="true" ht="12" hidden="false" customHeight="true" outlineLevel="0" collapsed="false">
      <c r="A170" s="17"/>
      <c r="B170" s="18"/>
      <c r="C170" s="13" t="s">
        <v>17</v>
      </c>
      <c r="D170" s="17"/>
      <c r="E170" s="17"/>
      <c r="F170" s="14" t="str">
        <f aca="false">F12</f>
        <v> </v>
      </c>
      <c r="G170" s="17"/>
      <c r="H170" s="17"/>
      <c r="I170" s="13" t="s">
        <v>19</v>
      </c>
      <c r="J170" s="103" t="str">
        <f aca="false">IF(J12="","",J12)</f>
        <v>22. 2. 2021</v>
      </c>
      <c r="K170" s="17"/>
      <c r="L170" s="34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</row>
    <row r="171" s="22" customFormat="true" ht="6.95" hidden="false" customHeight="true" outlineLevel="0" collapsed="false">
      <c r="A171" s="17"/>
      <c r="B171" s="18"/>
      <c r="C171" s="17"/>
      <c r="D171" s="17"/>
      <c r="E171" s="17"/>
      <c r="F171" s="17"/>
      <c r="G171" s="17"/>
      <c r="H171" s="17"/>
      <c r="I171" s="17"/>
      <c r="J171" s="17"/>
      <c r="K171" s="17"/>
      <c r="L171" s="34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</row>
    <row r="172" s="22" customFormat="true" ht="15.2" hidden="false" customHeight="true" outlineLevel="0" collapsed="false">
      <c r="A172" s="17"/>
      <c r="B172" s="18"/>
      <c r="C172" s="13" t="s">
        <v>21</v>
      </c>
      <c r="D172" s="17"/>
      <c r="E172" s="17"/>
      <c r="F172" s="14" t="str">
        <f aca="false">E15</f>
        <v> </v>
      </c>
      <c r="G172" s="17"/>
      <c r="H172" s="17"/>
      <c r="I172" s="13" t="s">
        <v>25</v>
      </c>
      <c r="J172" s="123" t="str">
        <f aca="false">E21</f>
        <v> </v>
      </c>
      <c r="K172" s="17"/>
      <c r="L172" s="34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</row>
    <row r="173" s="22" customFormat="true" ht="15.2" hidden="false" customHeight="true" outlineLevel="0" collapsed="false">
      <c r="A173" s="17"/>
      <c r="B173" s="18"/>
      <c r="C173" s="13" t="s">
        <v>24</v>
      </c>
      <c r="D173" s="17"/>
      <c r="E173" s="17"/>
      <c r="F173" s="14" t="str">
        <f aca="false">IF(E18="","",E18)</f>
        <v> </v>
      </c>
      <c r="G173" s="17"/>
      <c r="H173" s="17"/>
      <c r="I173" s="13" t="s">
        <v>27</v>
      </c>
      <c r="J173" s="123" t="str">
        <f aca="false">E24</f>
        <v> </v>
      </c>
      <c r="K173" s="17"/>
      <c r="L173" s="34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</row>
    <row r="174" s="22" customFormat="true" ht="10.35" hidden="false" customHeight="true" outlineLevel="0" collapsed="false">
      <c r="A174" s="17"/>
      <c r="B174" s="18"/>
      <c r="C174" s="17"/>
      <c r="D174" s="17"/>
      <c r="E174" s="17"/>
      <c r="F174" s="17"/>
      <c r="G174" s="17"/>
      <c r="H174" s="17"/>
      <c r="I174" s="17"/>
      <c r="J174" s="17"/>
      <c r="K174" s="17"/>
      <c r="L174" s="34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</row>
    <row r="175" s="144" customFormat="true" ht="29.25" hidden="false" customHeight="true" outlineLevel="0" collapsed="false">
      <c r="A175" s="137"/>
      <c r="B175" s="138"/>
      <c r="C175" s="139" t="s">
        <v>164</v>
      </c>
      <c r="D175" s="140" t="s">
        <v>54</v>
      </c>
      <c r="E175" s="140" t="s">
        <v>50</v>
      </c>
      <c r="F175" s="140" t="s">
        <v>51</v>
      </c>
      <c r="G175" s="140" t="s">
        <v>165</v>
      </c>
      <c r="H175" s="140" t="s">
        <v>166</v>
      </c>
      <c r="I175" s="140" t="s">
        <v>167</v>
      </c>
      <c r="J175" s="141" t="s">
        <v>100</v>
      </c>
      <c r="K175" s="142" t="s">
        <v>168</v>
      </c>
      <c r="L175" s="143"/>
      <c r="M175" s="63"/>
      <c r="N175" s="64" t="s">
        <v>33</v>
      </c>
      <c r="O175" s="64" t="s">
        <v>169</v>
      </c>
      <c r="P175" s="64" t="s">
        <v>170</v>
      </c>
      <c r="Q175" s="64" t="s">
        <v>171</v>
      </c>
      <c r="R175" s="64" t="s">
        <v>172</v>
      </c>
      <c r="S175" s="64" t="s">
        <v>173</v>
      </c>
      <c r="T175" s="65" t="s">
        <v>174</v>
      </c>
      <c r="U175" s="137"/>
      <c r="V175" s="137"/>
      <c r="W175" s="137"/>
      <c r="X175" s="137"/>
      <c r="Y175" s="137"/>
      <c r="Z175" s="137"/>
      <c r="AA175" s="137"/>
      <c r="AB175" s="137"/>
      <c r="AC175" s="137"/>
      <c r="AD175" s="137"/>
      <c r="AE175" s="137"/>
    </row>
    <row r="176" s="22" customFormat="true" ht="22.9" hidden="false" customHeight="true" outlineLevel="0" collapsed="false">
      <c r="A176" s="17"/>
      <c r="B176" s="18"/>
      <c r="C176" s="71" t="s">
        <v>175</v>
      </c>
      <c r="D176" s="17"/>
      <c r="E176" s="17"/>
      <c r="F176" s="17"/>
      <c r="G176" s="17"/>
      <c r="H176" s="17"/>
      <c r="I176" s="17"/>
      <c r="J176" s="145" t="n">
        <f aca="false">BK176</f>
        <v>0</v>
      </c>
      <c r="K176" s="17"/>
      <c r="L176" s="18"/>
      <c r="M176" s="66"/>
      <c r="N176" s="53"/>
      <c r="O176" s="67"/>
      <c r="P176" s="146" t="n">
        <f aca="false">P177+P190+P203+P254+P264+P304+P330+P336+P342+P349+P355+P376+P414+P465+P468+P478+P486+P489+P517+P531+P568+P575+P598+P611+P629+P637+P640+P643+P646</f>
        <v>0</v>
      </c>
      <c r="Q176" s="67"/>
      <c r="R176" s="146" t="n">
        <f aca="false">R177+R190+R203+R254+R264+R304+R330+R336+R342+R349+R355+R376+R414+R465+R468+R478+R486+R489+R517+R531+R568+R575+R598+R611+R629+R637+R640+R643+R646</f>
        <v>0</v>
      </c>
      <c r="S176" s="67"/>
      <c r="T176" s="147" t="n">
        <f aca="false">T177+T190+T203+T254+T264+T304+T330+T336+T342+T349+T355+T376+T414+T465+T468+T478+T486+T489+T517+T531+T568+T575+T598+T611+T629+T637+T640+T643+T646</f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T176" s="3" t="s">
        <v>68</v>
      </c>
      <c r="AU176" s="3" t="s">
        <v>102</v>
      </c>
      <c r="BK176" s="148" t="n">
        <f aca="false">BK177+BK190+BK203+BK254+BK264+BK304+BK330+BK336+BK342+BK349+BK355+BK376+BK414+BK465+BK468+BK478+BK486+BK489+BK517+BK531+BK568+BK575+BK598+BK611+BK629+BK637+BK640+BK643+BK646</f>
        <v>0</v>
      </c>
    </row>
    <row r="177" s="149" customFormat="true" ht="25.9" hidden="false" customHeight="true" outlineLevel="0" collapsed="false">
      <c r="B177" s="150"/>
      <c r="D177" s="151" t="s">
        <v>68</v>
      </c>
      <c r="E177" s="152" t="s">
        <v>77</v>
      </c>
      <c r="F177" s="152" t="s">
        <v>176</v>
      </c>
      <c r="J177" s="153" t="n">
        <f aca="false">BK177</f>
        <v>0</v>
      </c>
      <c r="L177" s="150"/>
      <c r="M177" s="154"/>
      <c r="N177" s="155"/>
      <c r="O177" s="155"/>
      <c r="P177" s="156" t="n">
        <f aca="false">SUM(P178:P189)</f>
        <v>0</v>
      </c>
      <c r="Q177" s="155"/>
      <c r="R177" s="156" t="n">
        <f aca="false">SUM(R178:R189)</f>
        <v>0</v>
      </c>
      <c r="S177" s="155"/>
      <c r="T177" s="157" t="n">
        <f aca="false">SUM(T178:T189)</f>
        <v>0</v>
      </c>
      <c r="AR177" s="151" t="s">
        <v>77</v>
      </c>
      <c r="AT177" s="158" t="s">
        <v>68</v>
      </c>
      <c r="AU177" s="158" t="s">
        <v>69</v>
      </c>
      <c r="AY177" s="151" t="s">
        <v>177</v>
      </c>
      <c r="BK177" s="159" t="n">
        <f aca="false">SUM(BK178:BK189)</f>
        <v>0</v>
      </c>
    </row>
    <row r="178" s="22" customFormat="true" ht="16.5" hidden="false" customHeight="true" outlineLevel="0" collapsed="false">
      <c r="A178" s="17"/>
      <c r="B178" s="160"/>
      <c r="C178" s="161" t="s">
        <v>178</v>
      </c>
      <c r="D178" s="161" t="s">
        <v>179</v>
      </c>
      <c r="E178" s="162" t="s">
        <v>180</v>
      </c>
      <c r="F178" s="163" t="s">
        <v>181</v>
      </c>
      <c r="G178" s="164" t="s">
        <v>182</v>
      </c>
      <c r="H178" s="165" t="n">
        <v>3.5</v>
      </c>
      <c r="I178" s="166"/>
      <c r="J178" s="166" t="n">
        <f aca="false">ROUND(I178*H178,2)</f>
        <v>0</v>
      </c>
      <c r="K178" s="167"/>
      <c r="L178" s="18"/>
      <c r="M178" s="168"/>
      <c r="N178" s="169" t="s">
        <v>34</v>
      </c>
      <c r="O178" s="170" t="n">
        <v>0</v>
      </c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72" t="s">
        <v>178</v>
      </c>
      <c r="AT178" s="172" t="s">
        <v>179</v>
      </c>
      <c r="AU178" s="172" t="s">
        <v>77</v>
      </c>
      <c r="AY178" s="3" t="s">
        <v>177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77</v>
      </c>
      <c r="BK178" s="173" t="n">
        <f aca="false">ROUND(I178*H178,2)</f>
        <v>0</v>
      </c>
      <c r="BL178" s="3" t="s">
        <v>178</v>
      </c>
      <c r="BM178" s="172" t="s">
        <v>79</v>
      </c>
    </row>
    <row r="179" s="174" customFormat="true" ht="12.8" hidden="false" customHeight="false" outlineLevel="0" collapsed="false">
      <c r="B179" s="175"/>
      <c r="D179" s="176" t="s">
        <v>183</v>
      </c>
      <c r="E179" s="177"/>
      <c r="F179" s="178" t="s">
        <v>184</v>
      </c>
      <c r="H179" s="177"/>
      <c r="L179" s="175"/>
      <c r="M179" s="179"/>
      <c r="N179" s="180"/>
      <c r="O179" s="180"/>
      <c r="P179" s="180"/>
      <c r="Q179" s="180"/>
      <c r="R179" s="180"/>
      <c r="S179" s="180"/>
      <c r="T179" s="181"/>
      <c r="AT179" s="177" t="s">
        <v>183</v>
      </c>
      <c r="AU179" s="177" t="s">
        <v>77</v>
      </c>
      <c r="AV179" s="174" t="s">
        <v>77</v>
      </c>
      <c r="AW179" s="174" t="s">
        <v>26</v>
      </c>
      <c r="AX179" s="174" t="s">
        <v>69</v>
      </c>
      <c r="AY179" s="177" t="s">
        <v>177</v>
      </c>
    </row>
    <row r="180" s="174" customFormat="true" ht="12.8" hidden="false" customHeight="false" outlineLevel="0" collapsed="false">
      <c r="B180" s="175"/>
      <c r="D180" s="176" t="s">
        <v>183</v>
      </c>
      <c r="E180" s="177"/>
      <c r="F180" s="178" t="s">
        <v>185</v>
      </c>
      <c r="H180" s="177"/>
      <c r="L180" s="175"/>
      <c r="M180" s="179"/>
      <c r="N180" s="180"/>
      <c r="O180" s="180"/>
      <c r="P180" s="180"/>
      <c r="Q180" s="180"/>
      <c r="R180" s="180"/>
      <c r="S180" s="180"/>
      <c r="T180" s="181"/>
      <c r="AT180" s="177" t="s">
        <v>183</v>
      </c>
      <c r="AU180" s="177" t="s">
        <v>77</v>
      </c>
      <c r="AV180" s="174" t="s">
        <v>77</v>
      </c>
      <c r="AW180" s="174" t="s">
        <v>26</v>
      </c>
      <c r="AX180" s="174" t="s">
        <v>69</v>
      </c>
      <c r="AY180" s="177" t="s">
        <v>177</v>
      </c>
    </row>
    <row r="181" s="182" customFormat="true" ht="12.8" hidden="false" customHeight="false" outlineLevel="0" collapsed="false">
      <c r="B181" s="183"/>
      <c r="D181" s="176" t="s">
        <v>183</v>
      </c>
      <c r="E181" s="184"/>
      <c r="F181" s="185" t="s">
        <v>186</v>
      </c>
      <c r="H181" s="186" t="n">
        <v>3.5</v>
      </c>
      <c r="L181" s="183"/>
      <c r="M181" s="187"/>
      <c r="N181" s="188"/>
      <c r="O181" s="188"/>
      <c r="P181" s="188"/>
      <c r="Q181" s="188"/>
      <c r="R181" s="188"/>
      <c r="S181" s="188"/>
      <c r="T181" s="189"/>
      <c r="AT181" s="184" t="s">
        <v>183</v>
      </c>
      <c r="AU181" s="184" t="s">
        <v>77</v>
      </c>
      <c r="AV181" s="182" t="s">
        <v>79</v>
      </c>
      <c r="AW181" s="182" t="s">
        <v>26</v>
      </c>
      <c r="AX181" s="182" t="s">
        <v>69</v>
      </c>
      <c r="AY181" s="184" t="s">
        <v>177</v>
      </c>
    </row>
    <row r="182" s="190" customFormat="true" ht="12.8" hidden="false" customHeight="false" outlineLevel="0" collapsed="false">
      <c r="B182" s="191"/>
      <c r="D182" s="176" t="s">
        <v>183</v>
      </c>
      <c r="E182" s="192"/>
      <c r="F182" s="193" t="s">
        <v>187</v>
      </c>
      <c r="H182" s="194" t="n">
        <v>3.5</v>
      </c>
      <c r="L182" s="191"/>
      <c r="M182" s="195"/>
      <c r="N182" s="196"/>
      <c r="O182" s="196"/>
      <c r="P182" s="196"/>
      <c r="Q182" s="196"/>
      <c r="R182" s="196"/>
      <c r="S182" s="196"/>
      <c r="T182" s="197"/>
      <c r="AT182" s="192" t="s">
        <v>183</v>
      </c>
      <c r="AU182" s="192" t="s">
        <v>77</v>
      </c>
      <c r="AV182" s="190" t="s">
        <v>178</v>
      </c>
      <c r="AW182" s="190" t="s">
        <v>26</v>
      </c>
      <c r="AX182" s="190" t="s">
        <v>77</v>
      </c>
      <c r="AY182" s="192" t="s">
        <v>177</v>
      </c>
    </row>
    <row r="183" s="22" customFormat="true" ht="16.5" hidden="false" customHeight="true" outlineLevel="0" collapsed="false">
      <c r="A183" s="17"/>
      <c r="B183" s="160"/>
      <c r="C183" s="161" t="s">
        <v>188</v>
      </c>
      <c r="D183" s="161" t="s">
        <v>179</v>
      </c>
      <c r="E183" s="162" t="s">
        <v>189</v>
      </c>
      <c r="F183" s="163" t="s">
        <v>190</v>
      </c>
      <c r="G183" s="164" t="s">
        <v>182</v>
      </c>
      <c r="H183" s="165" t="n">
        <v>3.5</v>
      </c>
      <c r="I183" s="166"/>
      <c r="J183" s="166" t="n">
        <f aca="false">ROUND(I183*H183,2)</f>
        <v>0</v>
      </c>
      <c r="K183" s="167"/>
      <c r="L183" s="18"/>
      <c r="M183" s="168"/>
      <c r="N183" s="169" t="s">
        <v>34</v>
      </c>
      <c r="O183" s="170" t="n">
        <v>0</v>
      </c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72" t="s">
        <v>178</v>
      </c>
      <c r="AT183" s="172" t="s">
        <v>179</v>
      </c>
      <c r="AU183" s="172" t="s">
        <v>77</v>
      </c>
      <c r="AY183" s="3" t="s">
        <v>177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77</v>
      </c>
      <c r="BK183" s="173" t="n">
        <f aca="false">ROUND(I183*H183,2)</f>
        <v>0</v>
      </c>
      <c r="BL183" s="3" t="s">
        <v>178</v>
      </c>
      <c r="BM183" s="172" t="s">
        <v>178</v>
      </c>
    </row>
    <row r="184" s="22" customFormat="true" ht="21.75" hidden="false" customHeight="true" outlineLevel="0" collapsed="false">
      <c r="A184" s="17"/>
      <c r="B184" s="160"/>
      <c r="C184" s="161" t="s">
        <v>191</v>
      </c>
      <c r="D184" s="161" t="s">
        <v>179</v>
      </c>
      <c r="E184" s="162" t="s">
        <v>192</v>
      </c>
      <c r="F184" s="163" t="s">
        <v>193</v>
      </c>
      <c r="G184" s="164" t="s">
        <v>182</v>
      </c>
      <c r="H184" s="165" t="n">
        <v>3.5</v>
      </c>
      <c r="I184" s="166"/>
      <c r="J184" s="166" t="n">
        <f aca="false">ROUND(I184*H184,2)</f>
        <v>0</v>
      </c>
      <c r="K184" s="167"/>
      <c r="L184" s="18"/>
      <c r="M184" s="168"/>
      <c r="N184" s="169" t="s">
        <v>34</v>
      </c>
      <c r="O184" s="170" t="n">
        <v>0</v>
      </c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R184" s="172" t="s">
        <v>178</v>
      </c>
      <c r="AT184" s="172" t="s">
        <v>179</v>
      </c>
      <c r="AU184" s="172" t="s">
        <v>77</v>
      </c>
      <c r="AY184" s="3" t="s">
        <v>177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77</v>
      </c>
      <c r="BK184" s="173" t="n">
        <f aca="false">ROUND(I184*H184,2)</f>
        <v>0</v>
      </c>
      <c r="BL184" s="3" t="s">
        <v>178</v>
      </c>
      <c r="BM184" s="172" t="s">
        <v>191</v>
      </c>
    </row>
    <row r="185" s="22" customFormat="true" ht="21.75" hidden="false" customHeight="true" outlineLevel="0" collapsed="false">
      <c r="A185" s="17"/>
      <c r="B185" s="160"/>
      <c r="C185" s="161" t="s">
        <v>194</v>
      </c>
      <c r="D185" s="161" t="s">
        <v>179</v>
      </c>
      <c r="E185" s="162" t="s">
        <v>195</v>
      </c>
      <c r="F185" s="163" t="s">
        <v>196</v>
      </c>
      <c r="G185" s="164" t="s">
        <v>182</v>
      </c>
      <c r="H185" s="165" t="n">
        <v>3.5</v>
      </c>
      <c r="I185" s="166"/>
      <c r="J185" s="166" t="n">
        <f aca="false">ROUND(I185*H185,2)</f>
        <v>0</v>
      </c>
      <c r="K185" s="167"/>
      <c r="L185" s="18"/>
      <c r="M185" s="168"/>
      <c r="N185" s="169" t="s">
        <v>34</v>
      </c>
      <c r="O185" s="170" t="n">
        <v>0</v>
      </c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R185" s="172" t="s">
        <v>178</v>
      </c>
      <c r="AT185" s="172" t="s">
        <v>179</v>
      </c>
      <c r="AU185" s="172" t="s">
        <v>77</v>
      </c>
      <c r="AY185" s="3" t="s">
        <v>177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77</v>
      </c>
      <c r="BK185" s="173" t="n">
        <f aca="false">ROUND(I185*H185,2)</f>
        <v>0</v>
      </c>
      <c r="BL185" s="3" t="s">
        <v>178</v>
      </c>
      <c r="BM185" s="172" t="s">
        <v>197</v>
      </c>
    </row>
    <row r="186" s="22" customFormat="true" ht="21.75" hidden="false" customHeight="true" outlineLevel="0" collapsed="false">
      <c r="A186" s="17"/>
      <c r="B186" s="160"/>
      <c r="C186" s="161" t="s">
        <v>197</v>
      </c>
      <c r="D186" s="161" t="s">
        <v>179</v>
      </c>
      <c r="E186" s="162" t="s">
        <v>198</v>
      </c>
      <c r="F186" s="163" t="s">
        <v>199</v>
      </c>
      <c r="G186" s="164" t="s">
        <v>182</v>
      </c>
      <c r="H186" s="165" t="n">
        <v>3.5</v>
      </c>
      <c r="I186" s="166"/>
      <c r="J186" s="166" t="n">
        <f aca="false">ROUND(I186*H186,2)</f>
        <v>0</v>
      </c>
      <c r="K186" s="167"/>
      <c r="L186" s="18"/>
      <c r="M186" s="168"/>
      <c r="N186" s="169" t="s">
        <v>34</v>
      </c>
      <c r="O186" s="170" t="n">
        <v>0</v>
      </c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72" t="s">
        <v>178</v>
      </c>
      <c r="AT186" s="172" t="s">
        <v>179</v>
      </c>
      <c r="AU186" s="172" t="s">
        <v>77</v>
      </c>
      <c r="AY186" s="3" t="s">
        <v>177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77</v>
      </c>
      <c r="BK186" s="173" t="n">
        <f aca="false">ROUND(I186*H186,2)</f>
        <v>0</v>
      </c>
      <c r="BL186" s="3" t="s">
        <v>178</v>
      </c>
      <c r="BM186" s="172" t="s">
        <v>200</v>
      </c>
    </row>
    <row r="187" s="22" customFormat="true" ht="21.75" hidden="false" customHeight="true" outlineLevel="0" collapsed="false">
      <c r="A187" s="17"/>
      <c r="B187" s="160"/>
      <c r="C187" s="161" t="s">
        <v>201</v>
      </c>
      <c r="D187" s="161" t="s">
        <v>179</v>
      </c>
      <c r="E187" s="162" t="s">
        <v>202</v>
      </c>
      <c r="F187" s="163" t="s">
        <v>203</v>
      </c>
      <c r="G187" s="164" t="s">
        <v>182</v>
      </c>
      <c r="H187" s="165" t="n">
        <v>3.5</v>
      </c>
      <c r="I187" s="166"/>
      <c r="J187" s="166" t="n">
        <f aca="false">ROUND(I187*H187,2)</f>
        <v>0</v>
      </c>
      <c r="K187" s="167"/>
      <c r="L187" s="18"/>
      <c r="M187" s="168"/>
      <c r="N187" s="169" t="s">
        <v>34</v>
      </c>
      <c r="O187" s="170" t="n">
        <v>0</v>
      </c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72" t="s">
        <v>178</v>
      </c>
      <c r="AT187" s="172" t="s">
        <v>179</v>
      </c>
      <c r="AU187" s="172" t="s">
        <v>77</v>
      </c>
      <c r="AY187" s="3" t="s">
        <v>177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77</v>
      </c>
      <c r="BK187" s="173" t="n">
        <f aca="false">ROUND(I187*H187,2)</f>
        <v>0</v>
      </c>
      <c r="BL187" s="3" t="s">
        <v>178</v>
      </c>
      <c r="BM187" s="172" t="s">
        <v>204</v>
      </c>
    </row>
    <row r="188" s="22" customFormat="true" ht="16.5" hidden="false" customHeight="true" outlineLevel="0" collapsed="false">
      <c r="A188" s="17"/>
      <c r="B188" s="160"/>
      <c r="C188" s="161" t="s">
        <v>200</v>
      </c>
      <c r="D188" s="161" t="s">
        <v>179</v>
      </c>
      <c r="E188" s="162" t="s">
        <v>205</v>
      </c>
      <c r="F188" s="163" t="s">
        <v>206</v>
      </c>
      <c r="G188" s="164" t="s">
        <v>182</v>
      </c>
      <c r="H188" s="165" t="n">
        <v>3.5</v>
      </c>
      <c r="I188" s="166"/>
      <c r="J188" s="166" t="n">
        <f aca="false">ROUND(I188*H188,2)</f>
        <v>0</v>
      </c>
      <c r="K188" s="167"/>
      <c r="L188" s="18"/>
      <c r="M188" s="168"/>
      <c r="N188" s="169" t="s">
        <v>34</v>
      </c>
      <c r="O188" s="170" t="n">
        <v>0</v>
      </c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R188" s="172" t="s">
        <v>178</v>
      </c>
      <c r="AT188" s="172" t="s">
        <v>179</v>
      </c>
      <c r="AU188" s="172" t="s">
        <v>77</v>
      </c>
      <c r="AY188" s="3" t="s">
        <v>177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77</v>
      </c>
      <c r="BK188" s="173" t="n">
        <f aca="false">ROUND(I188*H188,2)</f>
        <v>0</v>
      </c>
      <c r="BL188" s="3" t="s">
        <v>178</v>
      </c>
      <c r="BM188" s="172" t="s">
        <v>207</v>
      </c>
    </row>
    <row r="189" s="149" customFormat="true" ht="22.9" hidden="false" customHeight="true" outlineLevel="0" collapsed="false">
      <c r="B189" s="150"/>
      <c r="D189" s="151" t="s">
        <v>68</v>
      </c>
      <c r="E189" s="198" t="s">
        <v>208</v>
      </c>
      <c r="F189" s="198" t="s">
        <v>209</v>
      </c>
      <c r="J189" s="199" t="n">
        <f aca="false">BK189</f>
        <v>0</v>
      </c>
      <c r="L189" s="150"/>
      <c r="M189" s="154"/>
      <c r="N189" s="155"/>
      <c r="O189" s="155"/>
      <c r="P189" s="156" t="n">
        <v>0</v>
      </c>
      <c r="Q189" s="155"/>
      <c r="R189" s="156" t="n">
        <v>0</v>
      </c>
      <c r="S189" s="155"/>
      <c r="T189" s="157" t="n">
        <v>0</v>
      </c>
      <c r="AR189" s="151" t="s">
        <v>77</v>
      </c>
      <c r="AT189" s="158" t="s">
        <v>68</v>
      </c>
      <c r="AU189" s="158" t="s">
        <v>77</v>
      </c>
      <c r="AY189" s="151" t="s">
        <v>177</v>
      </c>
      <c r="BK189" s="159" t="n">
        <v>0</v>
      </c>
    </row>
    <row r="190" s="149" customFormat="true" ht="25.9" hidden="false" customHeight="true" outlineLevel="0" collapsed="false">
      <c r="B190" s="150"/>
      <c r="D190" s="151" t="s">
        <v>68</v>
      </c>
      <c r="E190" s="152" t="s">
        <v>79</v>
      </c>
      <c r="F190" s="152" t="s">
        <v>210</v>
      </c>
      <c r="J190" s="153" t="n">
        <f aca="false">BK190</f>
        <v>0</v>
      </c>
      <c r="L190" s="150"/>
      <c r="M190" s="154"/>
      <c r="N190" s="155"/>
      <c r="O190" s="155"/>
      <c r="P190" s="156" t="n">
        <f aca="false">SUM(P191:P202)</f>
        <v>0</v>
      </c>
      <c r="Q190" s="155"/>
      <c r="R190" s="156" t="n">
        <f aca="false">SUM(R191:R202)</f>
        <v>0</v>
      </c>
      <c r="S190" s="155"/>
      <c r="T190" s="157" t="n">
        <f aca="false">SUM(T191:T202)</f>
        <v>0</v>
      </c>
      <c r="AR190" s="151" t="s">
        <v>77</v>
      </c>
      <c r="AT190" s="158" t="s">
        <v>68</v>
      </c>
      <c r="AU190" s="158" t="s">
        <v>69</v>
      </c>
      <c r="AY190" s="151" t="s">
        <v>177</v>
      </c>
      <c r="BK190" s="159" t="n">
        <f aca="false">SUM(BK191:BK202)</f>
        <v>0</v>
      </c>
    </row>
    <row r="191" s="22" customFormat="true" ht="16.5" hidden="false" customHeight="true" outlineLevel="0" collapsed="false">
      <c r="A191" s="17"/>
      <c r="B191" s="160"/>
      <c r="C191" s="161" t="s">
        <v>211</v>
      </c>
      <c r="D191" s="161" t="s">
        <v>179</v>
      </c>
      <c r="E191" s="162" t="s">
        <v>212</v>
      </c>
      <c r="F191" s="163" t="s">
        <v>213</v>
      </c>
      <c r="G191" s="164" t="s">
        <v>182</v>
      </c>
      <c r="H191" s="165" t="n">
        <v>0.315</v>
      </c>
      <c r="I191" s="166"/>
      <c r="J191" s="166" t="n">
        <f aca="false">ROUND(I191*H191,2)</f>
        <v>0</v>
      </c>
      <c r="K191" s="167"/>
      <c r="L191" s="18"/>
      <c r="M191" s="168"/>
      <c r="N191" s="169" t="s">
        <v>34</v>
      </c>
      <c r="O191" s="170" t="n">
        <v>0</v>
      </c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R191" s="172" t="s">
        <v>178</v>
      </c>
      <c r="AT191" s="172" t="s">
        <v>179</v>
      </c>
      <c r="AU191" s="172" t="s">
        <v>77</v>
      </c>
      <c r="AY191" s="3" t="s">
        <v>177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77</v>
      </c>
      <c r="BK191" s="173" t="n">
        <f aca="false">ROUND(I191*H191,2)</f>
        <v>0</v>
      </c>
      <c r="BL191" s="3" t="s">
        <v>178</v>
      </c>
      <c r="BM191" s="172" t="s">
        <v>214</v>
      </c>
    </row>
    <row r="192" s="174" customFormat="true" ht="12.8" hidden="false" customHeight="false" outlineLevel="0" collapsed="false">
      <c r="B192" s="175"/>
      <c r="D192" s="176" t="s">
        <v>183</v>
      </c>
      <c r="E192" s="177"/>
      <c r="F192" s="178" t="s">
        <v>184</v>
      </c>
      <c r="H192" s="177"/>
      <c r="L192" s="175"/>
      <c r="M192" s="179"/>
      <c r="N192" s="180"/>
      <c r="O192" s="180"/>
      <c r="P192" s="180"/>
      <c r="Q192" s="180"/>
      <c r="R192" s="180"/>
      <c r="S192" s="180"/>
      <c r="T192" s="181"/>
      <c r="AT192" s="177" t="s">
        <v>183</v>
      </c>
      <c r="AU192" s="177" t="s">
        <v>77</v>
      </c>
      <c r="AV192" s="174" t="s">
        <v>77</v>
      </c>
      <c r="AW192" s="174" t="s">
        <v>26</v>
      </c>
      <c r="AX192" s="174" t="s">
        <v>69</v>
      </c>
      <c r="AY192" s="177" t="s">
        <v>177</v>
      </c>
    </row>
    <row r="193" s="174" customFormat="true" ht="12.8" hidden="false" customHeight="false" outlineLevel="0" collapsed="false">
      <c r="B193" s="175"/>
      <c r="D193" s="176" t="s">
        <v>183</v>
      </c>
      <c r="E193" s="177"/>
      <c r="F193" s="178" t="s">
        <v>215</v>
      </c>
      <c r="H193" s="177"/>
      <c r="L193" s="175"/>
      <c r="M193" s="179"/>
      <c r="N193" s="180"/>
      <c r="O193" s="180"/>
      <c r="P193" s="180"/>
      <c r="Q193" s="180"/>
      <c r="R193" s="180"/>
      <c r="S193" s="180"/>
      <c r="T193" s="181"/>
      <c r="AT193" s="177" t="s">
        <v>183</v>
      </c>
      <c r="AU193" s="177" t="s">
        <v>77</v>
      </c>
      <c r="AV193" s="174" t="s">
        <v>77</v>
      </c>
      <c r="AW193" s="174" t="s">
        <v>26</v>
      </c>
      <c r="AX193" s="174" t="s">
        <v>69</v>
      </c>
      <c r="AY193" s="177" t="s">
        <v>177</v>
      </c>
    </row>
    <row r="194" s="182" customFormat="true" ht="12.8" hidden="false" customHeight="false" outlineLevel="0" collapsed="false">
      <c r="B194" s="183"/>
      <c r="D194" s="176" t="s">
        <v>183</v>
      </c>
      <c r="E194" s="184"/>
      <c r="F194" s="185" t="s">
        <v>216</v>
      </c>
      <c r="H194" s="186" t="n">
        <v>0.315</v>
      </c>
      <c r="L194" s="183"/>
      <c r="M194" s="187"/>
      <c r="N194" s="188"/>
      <c r="O194" s="188"/>
      <c r="P194" s="188"/>
      <c r="Q194" s="188"/>
      <c r="R194" s="188"/>
      <c r="S194" s="188"/>
      <c r="T194" s="189"/>
      <c r="AT194" s="184" t="s">
        <v>183</v>
      </c>
      <c r="AU194" s="184" t="s">
        <v>77</v>
      </c>
      <c r="AV194" s="182" t="s">
        <v>79</v>
      </c>
      <c r="AW194" s="182" t="s">
        <v>26</v>
      </c>
      <c r="AX194" s="182" t="s">
        <v>69</v>
      </c>
      <c r="AY194" s="184" t="s">
        <v>177</v>
      </c>
    </row>
    <row r="195" s="190" customFormat="true" ht="12.8" hidden="false" customHeight="false" outlineLevel="0" collapsed="false">
      <c r="B195" s="191"/>
      <c r="D195" s="176" t="s">
        <v>183</v>
      </c>
      <c r="E195" s="192"/>
      <c r="F195" s="193" t="s">
        <v>187</v>
      </c>
      <c r="H195" s="194" t="n">
        <v>0.315</v>
      </c>
      <c r="L195" s="191"/>
      <c r="M195" s="195"/>
      <c r="N195" s="196"/>
      <c r="O195" s="196"/>
      <c r="P195" s="196"/>
      <c r="Q195" s="196"/>
      <c r="R195" s="196"/>
      <c r="S195" s="196"/>
      <c r="T195" s="197"/>
      <c r="AT195" s="192" t="s">
        <v>183</v>
      </c>
      <c r="AU195" s="192" t="s">
        <v>77</v>
      </c>
      <c r="AV195" s="190" t="s">
        <v>178</v>
      </c>
      <c r="AW195" s="190" t="s">
        <v>26</v>
      </c>
      <c r="AX195" s="190" t="s">
        <v>77</v>
      </c>
      <c r="AY195" s="192" t="s">
        <v>177</v>
      </c>
    </row>
    <row r="196" s="22" customFormat="true" ht="21.75" hidden="false" customHeight="true" outlineLevel="0" collapsed="false">
      <c r="A196" s="17"/>
      <c r="B196" s="160"/>
      <c r="C196" s="161" t="s">
        <v>207</v>
      </c>
      <c r="D196" s="161" t="s">
        <v>179</v>
      </c>
      <c r="E196" s="162" t="s">
        <v>217</v>
      </c>
      <c r="F196" s="163" t="s">
        <v>218</v>
      </c>
      <c r="G196" s="164" t="s">
        <v>219</v>
      </c>
      <c r="H196" s="165" t="n">
        <v>0.1</v>
      </c>
      <c r="I196" s="166"/>
      <c r="J196" s="166" t="n">
        <f aca="false">ROUND(I196*H196,2)</f>
        <v>0</v>
      </c>
      <c r="K196" s="167"/>
      <c r="L196" s="18"/>
      <c r="M196" s="168"/>
      <c r="N196" s="169" t="s">
        <v>34</v>
      </c>
      <c r="O196" s="170" t="n">
        <v>0</v>
      </c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72" t="s">
        <v>178</v>
      </c>
      <c r="AT196" s="172" t="s">
        <v>179</v>
      </c>
      <c r="AU196" s="172" t="s">
        <v>77</v>
      </c>
      <c r="AY196" s="3" t="s">
        <v>177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77</v>
      </c>
      <c r="BK196" s="173" t="n">
        <f aca="false">ROUND(I196*H196,2)</f>
        <v>0</v>
      </c>
      <c r="BL196" s="3" t="s">
        <v>178</v>
      </c>
      <c r="BM196" s="172" t="s">
        <v>220</v>
      </c>
    </row>
    <row r="197" s="22" customFormat="true" ht="16.5" hidden="false" customHeight="true" outlineLevel="0" collapsed="false">
      <c r="A197" s="17"/>
      <c r="B197" s="160"/>
      <c r="C197" s="161" t="s">
        <v>7</v>
      </c>
      <c r="D197" s="161" t="s">
        <v>179</v>
      </c>
      <c r="E197" s="162" t="s">
        <v>221</v>
      </c>
      <c r="F197" s="163" t="s">
        <v>222</v>
      </c>
      <c r="G197" s="164" t="s">
        <v>223</v>
      </c>
      <c r="H197" s="165" t="n">
        <v>2.1</v>
      </c>
      <c r="I197" s="166"/>
      <c r="J197" s="166" t="n">
        <f aca="false">ROUND(I197*H197,2)</f>
        <v>0</v>
      </c>
      <c r="K197" s="167"/>
      <c r="L197" s="18"/>
      <c r="M197" s="168"/>
      <c r="N197" s="169" t="s">
        <v>34</v>
      </c>
      <c r="O197" s="170" t="n">
        <v>0</v>
      </c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R197" s="172" t="s">
        <v>178</v>
      </c>
      <c r="AT197" s="172" t="s">
        <v>179</v>
      </c>
      <c r="AU197" s="172" t="s">
        <v>77</v>
      </c>
      <c r="AY197" s="3" t="s">
        <v>177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77</v>
      </c>
      <c r="BK197" s="173" t="n">
        <f aca="false">ROUND(I197*H197,2)</f>
        <v>0</v>
      </c>
      <c r="BL197" s="3" t="s">
        <v>178</v>
      </c>
      <c r="BM197" s="172" t="s">
        <v>224</v>
      </c>
    </row>
    <row r="198" s="174" customFormat="true" ht="12.8" hidden="false" customHeight="false" outlineLevel="0" collapsed="false">
      <c r="B198" s="175"/>
      <c r="D198" s="176" t="s">
        <v>183</v>
      </c>
      <c r="E198" s="177"/>
      <c r="F198" s="178" t="s">
        <v>184</v>
      </c>
      <c r="H198" s="177"/>
      <c r="L198" s="175"/>
      <c r="M198" s="179"/>
      <c r="N198" s="180"/>
      <c r="O198" s="180"/>
      <c r="P198" s="180"/>
      <c r="Q198" s="180"/>
      <c r="R198" s="180"/>
      <c r="S198" s="180"/>
      <c r="T198" s="181"/>
      <c r="AT198" s="177" t="s">
        <v>183</v>
      </c>
      <c r="AU198" s="177" t="s">
        <v>77</v>
      </c>
      <c r="AV198" s="174" t="s">
        <v>77</v>
      </c>
      <c r="AW198" s="174" t="s">
        <v>26</v>
      </c>
      <c r="AX198" s="174" t="s">
        <v>69</v>
      </c>
      <c r="AY198" s="177" t="s">
        <v>177</v>
      </c>
    </row>
    <row r="199" s="174" customFormat="true" ht="12.8" hidden="false" customHeight="false" outlineLevel="0" collapsed="false">
      <c r="B199" s="175"/>
      <c r="D199" s="176" t="s">
        <v>183</v>
      </c>
      <c r="E199" s="177"/>
      <c r="F199" s="178" t="s">
        <v>215</v>
      </c>
      <c r="H199" s="177"/>
      <c r="L199" s="175"/>
      <c r="M199" s="179"/>
      <c r="N199" s="180"/>
      <c r="O199" s="180"/>
      <c r="P199" s="180"/>
      <c r="Q199" s="180"/>
      <c r="R199" s="180"/>
      <c r="S199" s="180"/>
      <c r="T199" s="181"/>
      <c r="AT199" s="177" t="s">
        <v>183</v>
      </c>
      <c r="AU199" s="177" t="s">
        <v>77</v>
      </c>
      <c r="AV199" s="174" t="s">
        <v>77</v>
      </c>
      <c r="AW199" s="174" t="s">
        <v>26</v>
      </c>
      <c r="AX199" s="174" t="s">
        <v>69</v>
      </c>
      <c r="AY199" s="177" t="s">
        <v>177</v>
      </c>
    </row>
    <row r="200" s="182" customFormat="true" ht="12.8" hidden="false" customHeight="false" outlineLevel="0" collapsed="false">
      <c r="B200" s="183"/>
      <c r="D200" s="176" t="s">
        <v>183</v>
      </c>
      <c r="E200" s="184"/>
      <c r="F200" s="185" t="s">
        <v>225</v>
      </c>
      <c r="H200" s="186" t="n">
        <v>2.1</v>
      </c>
      <c r="L200" s="183"/>
      <c r="M200" s="187"/>
      <c r="N200" s="188"/>
      <c r="O200" s="188"/>
      <c r="P200" s="188"/>
      <c r="Q200" s="188"/>
      <c r="R200" s="188"/>
      <c r="S200" s="188"/>
      <c r="T200" s="189"/>
      <c r="AT200" s="184" t="s">
        <v>183</v>
      </c>
      <c r="AU200" s="184" t="s">
        <v>77</v>
      </c>
      <c r="AV200" s="182" t="s">
        <v>79</v>
      </c>
      <c r="AW200" s="182" t="s">
        <v>26</v>
      </c>
      <c r="AX200" s="182" t="s">
        <v>69</v>
      </c>
      <c r="AY200" s="184" t="s">
        <v>177</v>
      </c>
    </row>
    <row r="201" s="190" customFormat="true" ht="12.8" hidden="false" customHeight="false" outlineLevel="0" collapsed="false">
      <c r="B201" s="191"/>
      <c r="D201" s="176" t="s">
        <v>183</v>
      </c>
      <c r="E201" s="192"/>
      <c r="F201" s="193" t="s">
        <v>187</v>
      </c>
      <c r="H201" s="194" t="n">
        <v>2.1</v>
      </c>
      <c r="L201" s="191"/>
      <c r="M201" s="195"/>
      <c r="N201" s="196"/>
      <c r="O201" s="196"/>
      <c r="P201" s="196"/>
      <c r="Q201" s="196"/>
      <c r="R201" s="196"/>
      <c r="S201" s="196"/>
      <c r="T201" s="197"/>
      <c r="AT201" s="192" t="s">
        <v>183</v>
      </c>
      <c r="AU201" s="192" t="s">
        <v>77</v>
      </c>
      <c r="AV201" s="190" t="s">
        <v>178</v>
      </c>
      <c r="AW201" s="190" t="s">
        <v>26</v>
      </c>
      <c r="AX201" s="190" t="s">
        <v>77</v>
      </c>
      <c r="AY201" s="192" t="s">
        <v>177</v>
      </c>
    </row>
    <row r="202" s="149" customFormat="true" ht="22.9" hidden="false" customHeight="true" outlineLevel="0" collapsed="false">
      <c r="B202" s="150"/>
      <c r="D202" s="151" t="s">
        <v>68</v>
      </c>
      <c r="E202" s="198" t="s">
        <v>226</v>
      </c>
      <c r="F202" s="198" t="s">
        <v>227</v>
      </c>
      <c r="J202" s="199" t="n">
        <f aca="false">BK202</f>
        <v>0</v>
      </c>
      <c r="L202" s="150"/>
      <c r="M202" s="154"/>
      <c r="N202" s="155"/>
      <c r="O202" s="155"/>
      <c r="P202" s="156" t="n">
        <v>0</v>
      </c>
      <c r="Q202" s="155"/>
      <c r="R202" s="156" t="n">
        <v>0</v>
      </c>
      <c r="S202" s="155"/>
      <c r="T202" s="157" t="n">
        <v>0</v>
      </c>
      <c r="AR202" s="151" t="s">
        <v>77</v>
      </c>
      <c r="AT202" s="158" t="s">
        <v>68</v>
      </c>
      <c r="AU202" s="158" t="s">
        <v>77</v>
      </c>
      <c r="AY202" s="151" t="s">
        <v>177</v>
      </c>
      <c r="BK202" s="159" t="n">
        <v>0</v>
      </c>
    </row>
    <row r="203" s="149" customFormat="true" ht="25.9" hidden="false" customHeight="true" outlineLevel="0" collapsed="false">
      <c r="B203" s="150"/>
      <c r="D203" s="151" t="s">
        <v>68</v>
      </c>
      <c r="E203" s="152" t="s">
        <v>228</v>
      </c>
      <c r="F203" s="152" t="s">
        <v>229</v>
      </c>
      <c r="J203" s="153" t="n">
        <f aca="false">BK203</f>
        <v>0</v>
      </c>
      <c r="L203" s="150"/>
      <c r="M203" s="154"/>
      <c r="N203" s="155"/>
      <c r="O203" s="155"/>
      <c r="P203" s="156" t="n">
        <f aca="false">SUM(P204:P253)</f>
        <v>0</v>
      </c>
      <c r="Q203" s="155"/>
      <c r="R203" s="156" t="n">
        <f aca="false">SUM(R204:R253)</f>
        <v>0</v>
      </c>
      <c r="S203" s="155"/>
      <c r="T203" s="157" t="n">
        <f aca="false">SUM(T204:T253)</f>
        <v>0</v>
      </c>
      <c r="AR203" s="151" t="s">
        <v>77</v>
      </c>
      <c r="AT203" s="158" t="s">
        <v>68</v>
      </c>
      <c r="AU203" s="158" t="s">
        <v>69</v>
      </c>
      <c r="AY203" s="151" t="s">
        <v>177</v>
      </c>
      <c r="BK203" s="159" t="n">
        <f aca="false">SUM(BK204:BK253)</f>
        <v>0</v>
      </c>
    </row>
    <row r="204" s="22" customFormat="true" ht="16.5" hidden="false" customHeight="true" outlineLevel="0" collapsed="false">
      <c r="A204" s="17"/>
      <c r="B204" s="160"/>
      <c r="C204" s="161" t="s">
        <v>6</v>
      </c>
      <c r="D204" s="161" t="s">
        <v>179</v>
      </c>
      <c r="E204" s="162" t="s">
        <v>230</v>
      </c>
      <c r="F204" s="163" t="s">
        <v>231</v>
      </c>
      <c r="G204" s="164" t="s">
        <v>232</v>
      </c>
      <c r="H204" s="165" t="n">
        <v>1</v>
      </c>
      <c r="I204" s="166"/>
      <c r="J204" s="166" t="n">
        <f aca="false">ROUND(I204*H204,2)</f>
        <v>0</v>
      </c>
      <c r="K204" s="167"/>
      <c r="L204" s="18"/>
      <c r="M204" s="168"/>
      <c r="N204" s="169" t="s">
        <v>34</v>
      </c>
      <c r="O204" s="170" t="n">
        <v>0</v>
      </c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72" t="s">
        <v>178</v>
      </c>
      <c r="AT204" s="172" t="s">
        <v>179</v>
      </c>
      <c r="AU204" s="172" t="s">
        <v>77</v>
      </c>
      <c r="AY204" s="3" t="s">
        <v>177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77</v>
      </c>
      <c r="BK204" s="173" t="n">
        <f aca="false">ROUND(I204*H204,2)</f>
        <v>0</v>
      </c>
      <c r="BL204" s="3" t="s">
        <v>178</v>
      </c>
      <c r="BM204" s="172" t="s">
        <v>233</v>
      </c>
    </row>
    <row r="205" s="174" customFormat="true" ht="12.8" hidden="false" customHeight="false" outlineLevel="0" collapsed="false">
      <c r="B205" s="175"/>
      <c r="D205" s="176" t="s">
        <v>183</v>
      </c>
      <c r="E205" s="177"/>
      <c r="F205" s="178" t="s">
        <v>234</v>
      </c>
      <c r="H205" s="177"/>
      <c r="L205" s="175"/>
      <c r="M205" s="179"/>
      <c r="N205" s="180"/>
      <c r="O205" s="180"/>
      <c r="P205" s="180"/>
      <c r="Q205" s="180"/>
      <c r="R205" s="180"/>
      <c r="S205" s="180"/>
      <c r="T205" s="181"/>
      <c r="AT205" s="177" t="s">
        <v>183</v>
      </c>
      <c r="AU205" s="177" t="s">
        <v>77</v>
      </c>
      <c r="AV205" s="174" t="s">
        <v>77</v>
      </c>
      <c r="AW205" s="174" t="s">
        <v>26</v>
      </c>
      <c r="AX205" s="174" t="s">
        <v>69</v>
      </c>
      <c r="AY205" s="177" t="s">
        <v>177</v>
      </c>
    </row>
    <row r="206" s="182" customFormat="true" ht="12.8" hidden="false" customHeight="false" outlineLevel="0" collapsed="false">
      <c r="B206" s="183"/>
      <c r="D206" s="176" t="s">
        <v>183</v>
      </c>
      <c r="E206" s="184"/>
      <c r="F206" s="185" t="s">
        <v>77</v>
      </c>
      <c r="H206" s="186" t="n">
        <v>1</v>
      </c>
      <c r="L206" s="183"/>
      <c r="M206" s="187"/>
      <c r="N206" s="188"/>
      <c r="O206" s="188"/>
      <c r="P206" s="188"/>
      <c r="Q206" s="188"/>
      <c r="R206" s="188"/>
      <c r="S206" s="188"/>
      <c r="T206" s="189"/>
      <c r="AT206" s="184" t="s">
        <v>183</v>
      </c>
      <c r="AU206" s="184" t="s">
        <v>77</v>
      </c>
      <c r="AV206" s="182" t="s">
        <v>79</v>
      </c>
      <c r="AW206" s="182" t="s">
        <v>26</v>
      </c>
      <c r="AX206" s="182" t="s">
        <v>69</v>
      </c>
      <c r="AY206" s="184" t="s">
        <v>177</v>
      </c>
    </row>
    <row r="207" s="190" customFormat="true" ht="12.8" hidden="false" customHeight="false" outlineLevel="0" collapsed="false">
      <c r="B207" s="191"/>
      <c r="D207" s="176" t="s">
        <v>183</v>
      </c>
      <c r="E207" s="192"/>
      <c r="F207" s="193" t="s">
        <v>187</v>
      </c>
      <c r="H207" s="194" t="n">
        <v>1</v>
      </c>
      <c r="L207" s="191"/>
      <c r="M207" s="195"/>
      <c r="N207" s="196"/>
      <c r="O207" s="196"/>
      <c r="P207" s="196"/>
      <c r="Q207" s="196"/>
      <c r="R207" s="196"/>
      <c r="S207" s="196"/>
      <c r="T207" s="197"/>
      <c r="AT207" s="192" t="s">
        <v>183</v>
      </c>
      <c r="AU207" s="192" t="s">
        <v>77</v>
      </c>
      <c r="AV207" s="190" t="s">
        <v>178</v>
      </c>
      <c r="AW207" s="190" t="s">
        <v>26</v>
      </c>
      <c r="AX207" s="190" t="s">
        <v>77</v>
      </c>
      <c r="AY207" s="192" t="s">
        <v>177</v>
      </c>
    </row>
    <row r="208" s="22" customFormat="true" ht="16.5" hidden="false" customHeight="true" outlineLevel="0" collapsed="false">
      <c r="A208" s="17"/>
      <c r="B208" s="160"/>
      <c r="C208" s="161" t="s">
        <v>233</v>
      </c>
      <c r="D208" s="161" t="s">
        <v>179</v>
      </c>
      <c r="E208" s="162" t="s">
        <v>235</v>
      </c>
      <c r="F208" s="163" t="s">
        <v>236</v>
      </c>
      <c r="G208" s="164" t="s">
        <v>232</v>
      </c>
      <c r="H208" s="165" t="n">
        <v>3</v>
      </c>
      <c r="I208" s="166"/>
      <c r="J208" s="166" t="n">
        <f aca="false">ROUND(I208*H208,2)</f>
        <v>0</v>
      </c>
      <c r="K208" s="167"/>
      <c r="L208" s="18"/>
      <c r="M208" s="168"/>
      <c r="N208" s="169" t="s">
        <v>34</v>
      </c>
      <c r="O208" s="170" t="n">
        <v>0</v>
      </c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R208" s="172" t="s">
        <v>178</v>
      </c>
      <c r="AT208" s="172" t="s">
        <v>179</v>
      </c>
      <c r="AU208" s="172" t="s">
        <v>77</v>
      </c>
      <c r="AY208" s="3" t="s">
        <v>177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77</v>
      </c>
      <c r="BK208" s="173" t="n">
        <f aca="false">ROUND(I208*H208,2)</f>
        <v>0</v>
      </c>
      <c r="BL208" s="3" t="s">
        <v>178</v>
      </c>
      <c r="BM208" s="172" t="s">
        <v>237</v>
      </c>
    </row>
    <row r="209" s="174" customFormat="true" ht="12.8" hidden="false" customHeight="false" outlineLevel="0" collapsed="false">
      <c r="B209" s="175"/>
      <c r="D209" s="176" t="s">
        <v>183</v>
      </c>
      <c r="E209" s="177"/>
      <c r="F209" s="178" t="s">
        <v>234</v>
      </c>
      <c r="H209" s="177"/>
      <c r="L209" s="175"/>
      <c r="M209" s="179"/>
      <c r="N209" s="180"/>
      <c r="O209" s="180"/>
      <c r="P209" s="180"/>
      <c r="Q209" s="180"/>
      <c r="R209" s="180"/>
      <c r="S209" s="180"/>
      <c r="T209" s="181"/>
      <c r="AT209" s="177" t="s">
        <v>183</v>
      </c>
      <c r="AU209" s="177" t="s">
        <v>77</v>
      </c>
      <c r="AV209" s="174" t="s">
        <v>77</v>
      </c>
      <c r="AW209" s="174" t="s">
        <v>26</v>
      </c>
      <c r="AX209" s="174" t="s">
        <v>69</v>
      </c>
      <c r="AY209" s="177" t="s">
        <v>177</v>
      </c>
    </row>
    <row r="210" s="182" customFormat="true" ht="12.8" hidden="false" customHeight="false" outlineLevel="0" collapsed="false">
      <c r="B210" s="183"/>
      <c r="D210" s="176" t="s">
        <v>183</v>
      </c>
      <c r="E210" s="184"/>
      <c r="F210" s="185" t="s">
        <v>228</v>
      </c>
      <c r="H210" s="186" t="n">
        <v>3</v>
      </c>
      <c r="L210" s="183"/>
      <c r="M210" s="187"/>
      <c r="N210" s="188"/>
      <c r="O210" s="188"/>
      <c r="P210" s="188"/>
      <c r="Q210" s="188"/>
      <c r="R210" s="188"/>
      <c r="S210" s="188"/>
      <c r="T210" s="189"/>
      <c r="AT210" s="184" t="s">
        <v>183</v>
      </c>
      <c r="AU210" s="184" t="s">
        <v>77</v>
      </c>
      <c r="AV210" s="182" t="s">
        <v>79</v>
      </c>
      <c r="AW210" s="182" t="s">
        <v>26</v>
      </c>
      <c r="AX210" s="182" t="s">
        <v>69</v>
      </c>
      <c r="AY210" s="184" t="s">
        <v>177</v>
      </c>
    </row>
    <row r="211" s="190" customFormat="true" ht="12.8" hidden="false" customHeight="false" outlineLevel="0" collapsed="false">
      <c r="B211" s="191"/>
      <c r="D211" s="176" t="s">
        <v>183</v>
      </c>
      <c r="E211" s="192"/>
      <c r="F211" s="193" t="s">
        <v>187</v>
      </c>
      <c r="H211" s="194" t="n">
        <v>3</v>
      </c>
      <c r="L211" s="191"/>
      <c r="M211" s="195"/>
      <c r="N211" s="196"/>
      <c r="O211" s="196"/>
      <c r="P211" s="196"/>
      <c r="Q211" s="196"/>
      <c r="R211" s="196"/>
      <c r="S211" s="196"/>
      <c r="T211" s="197"/>
      <c r="AT211" s="192" t="s">
        <v>183</v>
      </c>
      <c r="AU211" s="192" t="s">
        <v>77</v>
      </c>
      <c r="AV211" s="190" t="s">
        <v>178</v>
      </c>
      <c r="AW211" s="190" t="s">
        <v>26</v>
      </c>
      <c r="AX211" s="190" t="s">
        <v>77</v>
      </c>
      <c r="AY211" s="192" t="s">
        <v>177</v>
      </c>
    </row>
    <row r="212" s="22" customFormat="true" ht="16.5" hidden="false" customHeight="true" outlineLevel="0" collapsed="false">
      <c r="A212" s="17"/>
      <c r="B212" s="160"/>
      <c r="C212" s="161" t="s">
        <v>233</v>
      </c>
      <c r="D212" s="161" t="s">
        <v>179</v>
      </c>
      <c r="E212" s="162" t="s">
        <v>238</v>
      </c>
      <c r="F212" s="163" t="s">
        <v>239</v>
      </c>
      <c r="G212" s="164" t="s">
        <v>232</v>
      </c>
      <c r="H212" s="165" t="n">
        <v>3</v>
      </c>
      <c r="I212" s="166"/>
      <c r="J212" s="166" t="n">
        <f aca="false">ROUND(I212*H212,2)</f>
        <v>0</v>
      </c>
      <c r="K212" s="167"/>
      <c r="L212" s="18"/>
      <c r="M212" s="168"/>
      <c r="N212" s="169" t="s">
        <v>34</v>
      </c>
      <c r="O212" s="170" t="n">
        <v>0</v>
      </c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R212" s="172" t="s">
        <v>178</v>
      </c>
      <c r="AT212" s="172" t="s">
        <v>179</v>
      </c>
      <c r="AU212" s="172" t="s">
        <v>77</v>
      </c>
      <c r="AY212" s="3" t="s">
        <v>177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77</v>
      </c>
      <c r="BK212" s="173" t="n">
        <f aca="false">ROUND(I212*H212,2)</f>
        <v>0</v>
      </c>
      <c r="BL212" s="3" t="s">
        <v>178</v>
      </c>
      <c r="BM212" s="172" t="s">
        <v>240</v>
      </c>
    </row>
    <row r="213" s="174" customFormat="true" ht="12.8" hidden="false" customHeight="false" outlineLevel="0" collapsed="false">
      <c r="B213" s="175"/>
      <c r="D213" s="176" t="s">
        <v>183</v>
      </c>
      <c r="E213" s="177"/>
      <c r="F213" s="178" t="s">
        <v>234</v>
      </c>
      <c r="H213" s="177"/>
      <c r="L213" s="175"/>
      <c r="M213" s="179"/>
      <c r="N213" s="180"/>
      <c r="O213" s="180"/>
      <c r="P213" s="180"/>
      <c r="Q213" s="180"/>
      <c r="R213" s="180"/>
      <c r="S213" s="180"/>
      <c r="T213" s="181"/>
      <c r="AT213" s="177" t="s">
        <v>183</v>
      </c>
      <c r="AU213" s="177" t="s">
        <v>77</v>
      </c>
      <c r="AV213" s="174" t="s">
        <v>77</v>
      </c>
      <c r="AW213" s="174" t="s">
        <v>26</v>
      </c>
      <c r="AX213" s="174" t="s">
        <v>69</v>
      </c>
      <c r="AY213" s="177" t="s">
        <v>177</v>
      </c>
    </row>
    <row r="214" s="182" customFormat="true" ht="12.8" hidden="false" customHeight="false" outlineLevel="0" collapsed="false">
      <c r="B214" s="183"/>
      <c r="D214" s="176" t="s">
        <v>183</v>
      </c>
      <c r="E214" s="184"/>
      <c r="F214" s="185" t="s">
        <v>228</v>
      </c>
      <c r="H214" s="186" t="n">
        <v>3</v>
      </c>
      <c r="L214" s="183"/>
      <c r="M214" s="187"/>
      <c r="N214" s="188"/>
      <c r="O214" s="188"/>
      <c r="P214" s="188"/>
      <c r="Q214" s="188"/>
      <c r="R214" s="188"/>
      <c r="S214" s="188"/>
      <c r="T214" s="189"/>
      <c r="AT214" s="184" t="s">
        <v>183</v>
      </c>
      <c r="AU214" s="184" t="s">
        <v>77</v>
      </c>
      <c r="AV214" s="182" t="s">
        <v>79</v>
      </c>
      <c r="AW214" s="182" t="s">
        <v>26</v>
      </c>
      <c r="AX214" s="182" t="s">
        <v>69</v>
      </c>
      <c r="AY214" s="184" t="s">
        <v>177</v>
      </c>
    </row>
    <row r="215" s="190" customFormat="true" ht="12.8" hidden="false" customHeight="false" outlineLevel="0" collapsed="false">
      <c r="B215" s="191"/>
      <c r="D215" s="176" t="s">
        <v>183</v>
      </c>
      <c r="E215" s="192"/>
      <c r="F215" s="193" t="s">
        <v>187</v>
      </c>
      <c r="H215" s="194" t="n">
        <v>3</v>
      </c>
      <c r="L215" s="191"/>
      <c r="M215" s="195"/>
      <c r="N215" s="196"/>
      <c r="O215" s="196"/>
      <c r="P215" s="196"/>
      <c r="Q215" s="196"/>
      <c r="R215" s="196"/>
      <c r="S215" s="196"/>
      <c r="T215" s="197"/>
      <c r="AT215" s="192" t="s">
        <v>183</v>
      </c>
      <c r="AU215" s="192" t="s">
        <v>77</v>
      </c>
      <c r="AV215" s="190" t="s">
        <v>178</v>
      </c>
      <c r="AW215" s="190" t="s">
        <v>26</v>
      </c>
      <c r="AX215" s="190" t="s">
        <v>77</v>
      </c>
      <c r="AY215" s="192" t="s">
        <v>177</v>
      </c>
    </row>
    <row r="216" s="22" customFormat="true" ht="16.5" hidden="false" customHeight="true" outlineLevel="0" collapsed="false">
      <c r="A216" s="17"/>
      <c r="B216" s="160"/>
      <c r="C216" s="161" t="s">
        <v>241</v>
      </c>
      <c r="D216" s="161" t="s">
        <v>179</v>
      </c>
      <c r="E216" s="162" t="s">
        <v>242</v>
      </c>
      <c r="F216" s="163" t="s">
        <v>243</v>
      </c>
      <c r="G216" s="164" t="s">
        <v>232</v>
      </c>
      <c r="H216" s="165" t="n">
        <v>6</v>
      </c>
      <c r="I216" s="166"/>
      <c r="J216" s="166" t="n">
        <f aca="false">ROUND(I216*H216,2)</f>
        <v>0</v>
      </c>
      <c r="K216" s="167"/>
      <c r="L216" s="18"/>
      <c r="M216" s="168"/>
      <c r="N216" s="169" t="s">
        <v>34</v>
      </c>
      <c r="O216" s="170" t="n">
        <v>0</v>
      </c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R216" s="172" t="s">
        <v>178</v>
      </c>
      <c r="AT216" s="172" t="s">
        <v>179</v>
      </c>
      <c r="AU216" s="172" t="s">
        <v>77</v>
      </c>
      <c r="AY216" s="3" t="s">
        <v>177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77</v>
      </c>
      <c r="BK216" s="173" t="n">
        <f aca="false">ROUND(I216*H216,2)</f>
        <v>0</v>
      </c>
      <c r="BL216" s="3" t="s">
        <v>178</v>
      </c>
      <c r="BM216" s="172" t="s">
        <v>244</v>
      </c>
    </row>
    <row r="217" s="174" customFormat="true" ht="12.8" hidden="false" customHeight="false" outlineLevel="0" collapsed="false">
      <c r="B217" s="175"/>
      <c r="D217" s="176" t="s">
        <v>183</v>
      </c>
      <c r="E217" s="177"/>
      <c r="F217" s="178" t="s">
        <v>234</v>
      </c>
      <c r="H217" s="177"/>
      <c r="L217" s="175"/>
      <c r="M217" s="179"/>
      <c r="N217" s="180"/>
      <c r="O217" s="180"/>
      <c r="P217" s="180"/>
      <c r="Q217" s="180"/>
      <c r="R217" s="180"/>
      <c r="S217" s="180"/>
      <c r="T217" s="181"/>
      <c r="AT217" s="177" t="s">
        <v>183</v>
      </c>
      <c r="AU217" s="177" t="s">
        <v>77</v>
      </c>
      <c r="AV217" s="174" t="s">
        <v>77</v>
      </c>
      <c r="AW217" s="174" t="s">
        <v>26</v>
      </c>
      <c r="AX217" s="174" t="s">
        <v>69</v>
      </c>
      <c r="AY217" s="177" t="s">
        <v>177</v>
      </c>
    </row>
    <row r="218" s="182" customFormat="true" ht="12.8" hidden="false" customHeight="false" outlineLevel="0" collapsed="false">
      <c r="B218" s="183"/>
      <c r="D218" s="176" t="s">
        <v>183</v>
      </c>
      <c r="E218" s="184"/>
      <c r="F218" s="185" t="s">
        <v>191</v>
      </c>
      <c r="H218" s="186" t="n">
        <v>6</v>
      </c>
      <c r="L218" s="183"/>
      <c r="M218" s="187"/>
      <c r="N218" s="188"/>
      <c r="O218" s="188"/>
      <c r="P218" s="188"/>
      <c r="Q218" s="188"/>
      <c r="R218" s="188"/>
      <c r="S218" s="188"/>
      <c r="T218" s="189"/>
      <c r="AT218" s="184" t="s">
        <v>183</v>
      </c>
      <c r="AU218" s="184" t="s">
        <v>77</v>
      </c>
      <c r="AV218" s="182" t="s">
        <v>79</v>
      </c>
      <c r="AW218" s="182" t="s">
        <v>26</v>
      </c>
      <c r="AX218" s="182" t="s">
        <v>69</v>
      </c>
      <c r="AY218" s="184" t="s">
        <v>177</v>
      </c>
    </row>
    <row r="219" s="190" customFormat="true" ht="12.8" hidden="false" customHeight="false" outlineLevel="0" collapsed="false">
      <c r="B219" s="191"/>
      <c r="D219" s="176" t="s">
        <v>183</v>
      </c>
      <c r="E219" s="192"/>
      <c r="F219" s="193" t="s">
        <v>187</v>
      </c>
      <c r="H219" s="194" t="n">
        <v>6</v>
      </c>
      <c r="L219" s="191"/>
      <c r="M219" s="195"/>
      <c r="N219" s="196"/>
      <c r="O219" s="196"/>
      <c r="P219" s="196"/>
      <c r="Q219" s="196"/>
      <c r="R219" s="196"/>
      <c r="S219" s="196"/>
      <c r="T219" s="197"/>
      <c r="AT219" s="192" t="s">
        <v>183</v>
      </c>
      <c r="AU219" s="192" t="s">
        <v>77</v>
      </c>
      <c r="AV219" s="190" t="s">
        <v>178</v>
      </c>
      <c r="AW219" s="190" t="s">
        <v>26</v>
      </c>
      <c r="AX219" s="190" t="s">
        <v>77</v>
      </c>
      <c r="AY219" s="192" t="s">
        <v>177</v>
      </c>
    </row>
    <row r="220" s="22" customFormat="true" ht="16.5" hidden="false" customHeight="true" outlineLevel="0" collapsed="false">
      <c r="A220" s="17"/>
      <c r="B220" s="160"/>
      <c r="C220" s="161" t="s">
        <v>237</v>
      </c>
      <c r="D220" s="161" t="s">
        <v>179</v>
      </c>
      <c r="E220" s="162" t="s">
        <v>245</v>
      </c>
      <c r="F220" s="163" t="s">
        <v>246</v>
      </c>
      <c r="G220" s="164" t="s">
        <v>219</v>
      </c>
      <c r="H220" s="165" t="n">
        <v>0.01</v>
      </c>
      <c r="I220" s="166"/>
      <c r="J220" s="166" t="n">
        <f aca="false">ROUND(I220*H220,2)</f>
        <v>0</v>
      </c>
      <c r="K220" s="167"/>
      <c r="L220" s="18"/>
      <c r="M220" s="168"/>
      <c r="N220" s="169" t="s">
        <v>34</v>
      </c>
      <c r="O220" s="170" t="n">
        <v>0</v>
      </c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R220" s="172" t="s">
        <v>178</v>
      </c>
      <c r="AT220" s="172" t="s">
        <v>179</v>
      </c>
      <c r="AU220" s="172" t="s">
        <v>77</v>
      </c>
      <c r="AY220" s="3" t="s">
        <v>177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77</v>
      </c>
      <c r="BK220" s="173" t="n">
        <f aca="false">ROUND(I220*H220,2)</f>
        <v>0</v>
      </c>
      <c r="BL220" s="3" t="s">
        <v>178</v>
      </c>
      <c r="BM220" s="172" t="s">
        <v>247</v>
      </c>
    </row>
    <row r="221" s="22" customFormat="true" ht="16.5" hidden="false" customHeight="true" outlineLevel="0" collapsed="false">
      <c r="A221" s="17"/>
      <c r="B221" s="160"/>
      <c r="C221" s="161" t="s">
        <v>248</v>
      </c>
      <c r="D221" s="161" t="s">
        <v>179</v>
      </c>
      <c r="E221" s="162" t="s">
        <v>249</v>
      </c>
      <c r="F221" s="163" t="s">
        <v>250</v>
      </c>
      <c r="G221" s="164" t="s">
        <v>182</v>
      </c>
      <c r="H221" s="165" t="n">
        <v>1.67</v>
      </c>
      <c r="I221" s="166"/>
      <c r="J221" s="166" t="n">
        <f aca="false">ROUND(I221*H221,2)</f>
        <v>0</v>
      </c>
      <c r="K221" s="167"/>
      <c r="L221" s="18"/>
      <c r="M221" s="168"/>
      <c r="N221" s="169" t="s">
        <v>34</v>
      </c>
      <c r="O221" s="170" t="n">
        <v>0</v>
      </c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R221" s="172" t="s">
        <v>178</v>
      </c>
      <c r="AT221" s="172" t="s">
        <v>179</v>
      </c>
      <c r="AU221" s="172" t="s">
        <v>77</v>
      </c>
      <c r="AY221" s="3" t="s">
        <v>177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77</v>
      </c>
      <c r="BK221" s="173" t="n">
        <f aca="false">ROUND(I221*H221,2)</f>
        <v>0</v>
      </c>
      <c r="BL221" s="3" t="s">
        <v>178</v>
      </c>
      <c r="BM221" s="172" t="s">
        <v>251</v>
      </c>
    </row>
    <row r="222" s="174" customFormat="true" ht="12.8" hidden="false" customHeight="false" outlineLevel="0" collapsed="false">
      <c r="B222" s="175"/>
      <c r="D222" s="176" t="s">
        <v>183</v>
      </c>
      <c r="E222" s="177"/>
      <c r="F222" s="178" t="s">
        <v>252</v>
      </c>
      <c r="H222" s="177"/>
      <c r="L222" s="175"/>
      <c r="M222" s="179"/>
      <c r="N222" s="180"/>
      <c r="O222" s="180"/>
      <c r="P222" s="180"/>
      <c r="Q222" s="180"/>
      <c r="R222" s="180"/>
      <c r="S222" s="180"/>
      <c r="T222" s="181"/>
      <c r="AT222" s="177" t="s">
        <v>183</v>
      </c>
      <c r="AU222" s="177" t="s">
        <v>77</v>
      </c>
      <c r="AV222" s="174" t="s">
        <v>77</v>
      </c>
      <c r="AW222" s="174" t="s">
        <v>26</v>
      </c>
      <c r="AX222" s="174" t="s">
        <v>69</v>
      </c>
      <c r="AY222" s="177" t="s">
        <v>177</v>
      </c>
    </row>
    <row r="223" s="182" customFormat="true" ht="12.8" hidden="false" customHeight="false" outlineLevel="0" collapsed="false">
      <c r="B223" s="183"/>
      <c r="D223" s="176" t="s">
        <v>183</v>
      </c>
      <c r="E223" s="184"/>
      <c r="F223" s="185" t="s">
        <v>253</v>
      </c>
      <c r="H223" s="186" t="n">
        <v>1.67</v>
      </c>
      <c r="L223" s="183"/>
      <c r="M223" s="187"/>
      <c r="N223" s="188"/>
      <c r="O223" s="188"/>
      <c r="P223" s="188"/>
      <c r="Q223" s="188"/>
      <c r="R223" s="188"/>
      <c r="S223" s="188"/>
      <c r="T223" s="189"/>
      <c r="AT223" s="184" t="s">
        <v>183</v>
      </c>
      <c r="AU223" s="184" t="s">
        <v>77</v>
      </c>
      <c r="AV223" s="182" t="s">
        <v>79</v>
      </c>
      <c r="AW223" s="182" t="s">
        <v>26</v>
      </c>
      <c r="AX223" s="182" t="s">
        <v>69</v>
      </c>
      <c r="AY223" s="184" t="s">
        <v>177</v>
      </c>
    </row>
    <row r="224" s="190" customFormat="true" ht="12.8" hidden="false" customHeight="false" outlineLevel="0" collapsed="false">
      <c r="B224" s="191"/>
      <c r="D224" s="176" t="s">
        <v>183</v>
      </c>
      <c r="E224" s="192"/>
      <c r="F224" s="193" t="s">
        <v>187</v>
      </c>
      <c r="H224" s="194" t="n">
        <v>1.67</v>
      </c>
      <c r="L224" s="191"/>
      <c r="M224" s="195"/>
      <c r="N224" s="196"/>
      <c r="O224" s="196"/>
      <c r="P224" s="196"/>
      <c r="Q224" s="196"/>
      <c r="R224" s="196"/>
      <c r="S224" s="196"/>
      <c r="T224" s="197"/>
      <c r="AT224" s="192" t="s">
        <v>183</v>
      </c>
      <c r="AU224" s="192" t="s">
        <v>77</v>
      </c>
      <c r="AV224" s="190" t="s">
        <v>178</v>
      </c>
      <c r="AW224" s="190" t="s">
        <v>26</v>
      </c>
      <c r="AX224" s="190" t="s">
        <v>77</v>
      </c>
      <c r="AY224" s="192" t="s">
        <v>177</v>
      </c>
    </row>
    <row r="225" s="22" customFormat="true" ht="21.75" hidden="false" customHeight="true" outlineLevel="0" collapsed="false">
      <c r="A225" s="17"/>
      <c r="B225" s="160"/>
      <c r="C225" s="161" t="s">
        <v>240</v>
      </c>
      <c r="D225" s="161" t="s">
        <v>179</v>
      </c>
      <c r="E225" s="162" t="s">
        <v>254</v>
      </c>
      <c r="F225" s="163" t="s">
        <v>255</v>
      </c>
      <c r="G225" s="164" t="s">
        <v>223</v>
      </c>
      <c r="H225" s="165" t="n">
        <v>8.1</v>
      </c>
      <c r="I225" s="166"/>
      <c r="J225" s="166" t="n">
        <f aca="false">ROUND(I225*H225,2)</f>
        <v>0</v>
      </c>
      <c r="K225" s="167"/>
      <c r="L225" s="18"/>
      <c r="M225" s="168"/>
      <c r="N225" s="169" t="s">
        <v>34</v>
      </c>
      <c r="O225" s="170" t="n">
        <v>0</v>
      </c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R225" s="172" t="s">
        <v>178</v>
      </c>
      <c r="AT225" s="172" t="s">
        <v>179</v>
      </c>
      <c r="AU225" s="172" t="s">
        <v>77</v>
      </c>
      <c r="AY225" s="3" t="s">
        <v>177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77</v>
      </c>
      <c r="BK225" s="173" t="n">
        <f aca="false">ROUND(I225*H225,2)</f>
        <v>0</v>
      </c>
      <c r="BL225" s="3" t="s">
        <v>178</v>
      </c>
      <c r="BM225" s="172" t="s">
        <v>256</v>
      </c>
    </row>
    <row r="226" s="174" customFormat="true" ht="12.8" hidden="false" customHeight="false" outlineLevel="0" collapsed="false">
      <c r="B226" s="175"/>
      <c r="D226" s="176" t="s">
        <v>183</v>
      </c>
      <c r="E226" s="177"/>
      <c r="F226" s="178" t="s">
        <v>257</v>
      </c>
      <c r="H226" s="177"/>
      <c r="L226" s="175"/>
      <c r="M226" s="179"/>
      <c r="N226" s="180"/>
      <c r="O226" s="180"/>
      <c r="P226" s="180"/>
      <c r="Q226" s="180"/>
      <c r="R226" s="180"/>
      <c r="S226" s="180"/>
      <c r="T226" s="181"/>
      <c r="AT226" s="177" t="s">
        <v>183</v>
      </c>
      <c r="AU226" s="177" t="s">
        <v>77</v>
      </c>
      <c r="AV226" s="174" t="s">
        <v>77</v>
      </c>
      <c r="AW226" s="174" t="s">
        <v>26</v>
      </c>
      <c r="AX226" s="174" t="s">
        <v>69</v>
      </c>
      <c r="AY226" s="177" t="s">
        <v>177</v>
      </c>
    </row>
    <row r="227" s="182" customFormat="true" ht="12.8" hidden="false" customHeight="false" outlineLevel="0" collapsed="false">
      <c r="B227" s="183"/>
      <c r="D227" s="176" t="s">
        <v>183</v>
      </c>
      <c r="E227" s="184"/>
      <c r="F227" s="185" t="s">
        <v>258</v>
      </c>
      <c r="H227" s="186" t="n">
        <v>8.1</v>
      </c>
      <c r="L227" s="183"/>
      <c r="M227" s="187"/>
      <c r="N227" s="188"/>
      <c r="O227" s="188"/>
      <c r="P227" s="188"/>
      <c r="Q227" s="188"/>
      <c r="R227" s="188"/>
      <c r="S227" s="188"/>
      <c r="T227" s="189"/>
      <c r="AT227" s="184" t="s">
        <v>183</v>
      </c>
      <c r="AU227" s="184" t="s">
        <v>77</v>
      </c>
      <c r="AV227" s="182" t="s">
        <v>79</v>
      </c>
      <c r="AW227" s="182" t="s">
        <v>26</v>
      </c>
      <c r="AX227" s="182" t="s">
        <v>69</v>
      </c>
      <c r="AY227" s="184" t="s">
        <v>177</v>
      </c>
    </row>
    <row r="228" s="190" customFormat="true" ht="12.8" hidden="false" customHeight="false" outlineLevel="0" collapsed="false">
      <c r="B228" s="191"/>
      <c r="D228" s="176" t="s">
        <v>183</v>
      </c>
      <c r="E228" s="192"/>
      <c r="F228" s="193" t="s">
        <v>187</v>
      </c>
      <c r="H228" s="194" t="n">
        <v>8.1</v>
      </c>
      <c r="L228" s="191"/>
      <c r="M228" s="195"/>
      <c r="N228" s="196"/>
      <c r="O228" s="196"/>
      <c r="P228" s="196"/>
      <c r="Q228" s="196"/>
      <c r="R228" s="196"/>
      <c r="S228" s="196"/>
      <c r="T228" s="197"/>
      <c r="AT228" s="192" t="s">
        <v>183</v>
      </c>
      <c r="AU228" s="192" t="s">
        <v>77</v>
      </c>
      <c r="AV228" s="190" t="s">
        <v>178</v>
      </c>
      <c r="AW228" s="190" t="s">
        <v>26</v>
      </c>
      <c r="AX228" s="190" t="s">
        <v>77</v>
      </c>
      <c r="AY228" s="192" t="s">
        <v>177</v>
      </c>
    </row>
    <row r="229" s="22" customFormat="true" ht="16.5" hidden="false" customHeight="true" outlineLevel="0" collapsed="false">
      <c r="A229" s="17"/>
      <c r="B229" s="160"/>
      <c r="C229" s="161" t="s">
        <v>259</v>
      </c>
      <c r="D229" s="161" t="s">
        <v>179</v>
      </c>
      <c r="E229" s="162" t="s">
        <v>260</v>
      </c>
      <c r="F229" s="163" t="s">
        <v>261</v>
      </c>
      <c r="G229" s="164" t="s">
        <v>223</v>
      </c>
      <c r="H229" s="165" t="n">
        <v>36.075</v>
      </c>
      <c r="I229" s="166"/>
      <c r="J229" s="166" t="n">
        <f aca="false">ROUND(I229*H229,2)</f>
        <v>0</v>
      </c>
      <c r="K229" s="167"/>
      <c r="L229" s="18"/>
      <c r="M229" s="168"/>
      <c r="N229" s="169" t="s">
        <v>34</v>
      </c>
      <c r="O229" s="170" t="n">
        <v>0</v>
      </c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R229" s="172" t="s">
        <v>178</v>
      </c>
      <c r="AT229" s="172" t="s">
        <v>179</v>
      </c>
      <c r="AU229" s="172" t="s">
        <v>77</v>
      </c>
      <c r="AY229" s="3" t="s">
        <v>177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77</v>
      </c>
      <c r="BK229" s="173" t="n">
        <f aca="false">ROUND(I229*H229,2)</f>
        <v>0</v>
      </c>
      <c r="BL229" s="3" t="s">
        <v>178</v>
      </c>
      <c r="BM229" s="172" t="s">
        <v>262</v>
      </c>
    </row>
    <row r="230" s="22" customFormat="true" ht="16.5" hidden="false" customHeight="true" outlineLevel="0" collapsed="false">
      <c r="A230" s="17"/>
      <c r="B230" s="160"/>
      <c r="C230" s="161" t="s">
        <v>259</v>
      </c>
      <c r="D230" s="161" t="s">
        <v>179</v>
      </c>
      <c r="E230" s="162" t="s">
        <v>263</v>
      </c>
      <c r="F230" s="163" t="s">
        <v>264</v>
      </c>
      <c r="G230" s="164" t="s">
        <v>223</v>
      </c>
      <c r="H230" s="165" t="n">
        <v>2</v>
      </c>
      <c r="I230" s="166"/>
      <c r="J230" s="166" t="n">
        <f aca="false">ROUND(I230*H230,2)</f>
        <v>0</v>
      </c>
      <c r="K230" s="167"/>
      <c r="L230" s="18"/>
      <c r="M230" s="168"/>
      <c r="N230" s="169" t="s">
        <v>34</v>
      </c>
      <c r="O230" s="170" t="n">
        <v>0</v>
      </c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R230" s="172" t="s">
        <v>178</v>
      </c>
      <c r="AT230" s="172" t="s">
        <v>179</v>
      </c>
      <c r="AU230" s="172" t="s">
        <v>77</v>
      </c>
      <c r="AY230" s="3" t="s">
        <v>177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77</v>
      </c>
      <c r="BK230" s="173" t="n">
        <f aca="false">ROUND(I230*H230,2)</f>
        <v>0</v>
      </c>
      <c r="BL230" s="3" t="s">
        <v>178</v>
      </c>
      <c r="BM230" s="172" t="s">
        <v>265</v>
      </c>
    </row>
    <row r="231" s="174" customFormat="true" ht="12.8" hidden="false" customHeight="false" outlineLevel="0" collapsed="false">
      <c r="B231" s="175"/>
      <c r="D231" s="176" t="s">
        <v>183</v>
      </c>
      <c r="E231" s="177"/>
      <c r="F231" s="178" t="s">
        <v>257</v>
      </c>
      <c r="H231" s="177"/>
      <c r="L231" s="175"/>
      <c r="M231" s="179"/>
      <c r="N231" s="180"/>
      <c r="O231" s="180"/>
      <c r="P231" s="180"/>
      <c r="Q231" s="180"/>
      <c r="R231" s="180"/>
      <c r="S231" s="180"/>
      <c r="T231" s="181"/>
      <c r="AT231" s="177" t="s">
        <v>183</v>
      </c>
      <c r="AU231" s="177" t="s">
        <v>77</v>
      </c>
      <c r="AV231" s="174" t="s">
        <v>77</v>
      </c>
      <c r="AW231" s="174" t="s">
        <v>26</v>
      </c>
      <c r="AX231" s="174" t="s">
        <v>69</v>
      </c>
      <c r="AY231" s="177" t="s">
        <v>177</v>
      </c>
    </row>
    <row r="232" s="182" customFormat="true" ht="12.8" hidden="false" customHeight="false" outlineLevel="0" collapsed="false">
      <c r="B232" s="183"/>
      <c r="D232" s="176" t="s">
        <v>183</v>
      </c>
      <c r="E232" s="184"/>
      <c r="F232" s="185" t="s">
        <v>266</v>
      </c>
      <c r="H232" s="186" t="n">
        <v>2</v>
      </c>
      <c r="L232" s="183"/>
      <c r="M232" s="187"/>
      <c r="N232" s="188"/>
      <c r="O232" s="188"/>
      <c r="P232" s="188"/>
      <c r="Q232" s="188"/>
      <c r="R232" s="188"/>
      <c r="S232" s="188"/>
      <c r="T232" s="189"/>
      <c r="AT232" s="184" t="s">
        <v>183</v>
      </c>
      <c r="AU232" s="184" t="s">
        <v>77</v>
      </c>
      <c r="AV232" s="182" t="s">
        <v>79</v>
      </c>
      <c r="AW232" s="182" t="s">
        <v>26</v>
      </c>
      <c r="AX232" s="182" t="s">
        <v>69</v>
      </c>
      <c r="AY232" s="184" t="s">
        <v>177</v>
      </c>
    </row>
    <row r="233" s="190" customFormat="true" ht="12.8" hidden="false" customHeight="false" outlineLevel="0" collapsed="false">
      <c r="B233" s="191"/>
      <c r="D233" s="176" t="s">
        <v>183</v>
      </c>
      <c r="E233" s="192"/>
      <c r="F233" s="193" t="s">
        <v>187</v>
      </c>
      <c r="H233" s="194" t="n">
        <v>2</v>
      </c>
      <c r="L233" s="191"/>
      <c r="M233" s="195"/>
      <c r="N233" s="196"/>
      <c r="O233" s="196"/>
      <c r="P233" s="196"/>
      <c r="Q233" s="196"/>
      <c r="R233" s="196"/>
      <c r="S233" s="196"/>
      <c r="T233" s="197"/>
      <c r="AT233" s="192" t="s">
        <v>183</v>
      </c>
      <c r="AU233" s="192" t="s">
        <v>77</v>
      </c>
      <c r="AV233" s="190" t="s">
        <v>178</v>
      </c>
      <c r="AW233" s="190" t="s">
        <v>26</v>
      </c>
      <c r="AX233" s="190" t="s">
        <v>77</v>
      </c>
      <c r="AY233" s="192" t="s">
        <v>177</v>
      </c>
    </row>
    <row r="234" s="22" customFormat="true" ht="16.5" hidden="false" customHeight="true" outlineLevel="0" collapsed="false">
      <c r="A234" s="17"/>
      <c r="B234" s="160"/>
      <c r="C234" s="161" t="s">
        <v>267</v>
      </c>
      <c r="D234" s="161" t="s">
        <v>179</v>
      </c>
      <c r="E234" s="162" t="s">
        <v>268</v>
      </c>
      <c r="F234" s="163" t="s">
        <v>269</v>
      </c>
      <c r="G234" s="164" t="s">
        <v>223</v>
      </c>
      <c r="H234" s="165" t="n">
        <v>0.28</v>
      </c>
      <c r="I234" s="166"/>
      <c r="J234" s="166" t="n">
        <f aca="false">ROUND(I234*H234,2)</f>
        <v>0</v>
      </c>
      <c r="K234" s="167"/>
      <c r="L234" s="18"/>
      <c r="M234" s="168"/>
      <c r="N234" s="169" t="s">
        <v>34</v>
      </c>
      <c r="O234" s="170" t="n">
        <v>0</v>
      </c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R234" s="172" t="s">
        <v>178</v>
      </c>
      <c r="AT234" s="172" t="s">
        <v>179</v>
      </c>
      <c r="AU234" s="172" t="s">
        <v>77</v>
      </c>
      <c r="AY234" s="3" t="s">
        <v>177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77</v>
      </c>
      <c r="BK234" s="173" t="n">
        <f aca="false">ROUND(I234*H234,2)</f>
        <v>0</v>
      </c>
      <c r="BL234" s="3" t="s">
        <v>178</v>
      </c>
      <c r="BM234" s="172" t="s">
        <v>270</v>
      </c>
    </row>
    <row r="235" s="174" customFormat="true" ht="12.8" hidden="false" customHeight="false" outlineLevel="0" collapsed="false">
      <c r="B235" s="175"/>
      <c r="D235" s="176" t="s">
        <v>183</v>
      </c>
      <c r="E235" s="177"/>
      <c r="F235" s="178" t="s">
        <v>271</v>
      </c>
      <c r="H235" s="177"/>
      <c r="L235" s="175"/>
      <c r="M235" s="179"/>
      <c r="N235" s="180"/>
      <c r="O235" s="180"/>
      <c r="P235" s="180"/>
      <c r="Q235" s="180"/>
      <c r="R235" s="180"/>
      <c r="S235" s="180"/>
      <c r="T235" s="181"/>
      <c r="AT235" s="177" t="s">
        <v>183</v>
      </c>
      <c r="AU235" s="177" t="s">
        <v>77</v>
      </c>
      <c r="AV235" s="174" t="s">
        <v>77</v>
      </c>
      <c r="AW235" s="174" t="s">
        <v>26</v>
      </c>
      <c r="AX235" s="174" t="s">
        <v>69</v>
      </c>
      <c r="AY235" s="177" t="s">
        <v>177</v>
      </c>
    </row>
    <row r="236" s="174" customFormat="true" ht="12.8" hidden="false" customHeight="false" outlineLevel="0" collapsed="false">
      <c r="B236" s="175"/>
      <c r="D236" s="176" t="s">
        <v>183</v>
      </c>
      <c r="E236" s="177"/>
      <c r="F236" s="178" t="s">
        <v>272</v>
      </c>
      <c r="H236" s="177"/>
      <c r="L236" s="175"/>
      <c r="M236" s="179"/>
      <c r="N236" s="180"/>
      <c r="O236" s="180"/>
      <c r="P236" s="180"/>
      <c r="Q236" s="180"/>
      <c r="R236" s="180"/>
      <c r="S236" s="180"/>
      <c r="T236" s="181"/>
      <c r="AT236" s="177" t="s">
        <v>183</v>
      </c>
      <c r="AU236" s="177" t="s">
        <v>77</v>
      </c>
      <c r="AV236" s="174" t="s">
        <v>77</v>
      </c>
      <c r="AW236" s="174" t="s">
        <v>26</v>
      </c>
      <c r="AX236" s="174" t="s">
        <v>69</v>
      </c>
      <c r="AY236" s="177" t="s">
        <v>177</v>
      </c>
    </row>
    <row r="237" s="182" customFormat="true" ht="12.8" hidden="false" customHeight="false" outlineLevel="0" collapsed="false">
      <c r="B237" s="183"/>
      <c r="D237" s="176" t="s">
        <v>183</v>
      </c>
      <c r="E237" s="184"/>
      <c r="F237" s="185" t="s">
        <v>273</v>
      </c>
      <c r="H237" s="186" t="n">
        <v>0.28</v>
      </c>
      <c r="L237" s="183"/>
      <c r="M237" s="187"/>
      <c r="N237" s="188"/>
      <c r="O237" s="188"/>
      <c r="P237" s="188"/>
      <c r="Q237" s="188"/>
      <c r="R237" s="188"/>
      <c r="S237" s="188"/>
      <c r="T237" s="189"/>
      <c r="AT237" s="184" t="s">
        <v>183</v>
      </c>
      <c r="AU237" s="184" t="s">
        <v>77</v>
      </c>
      <c r="AV237" s="182" t="s">
        <v>79</v>
      </c>
      <c r="AW237" s="182" t="s">
        <v>26</v>
      </c>
      <c r="AX237" s="182" t="s">
        <v>69</v>
      </c>
      <c r="AY237" s="184" t="s">
        <v>177</v>
      </c>
    </row>
    <row r="238" s="190" customFormat="true" ht="12.8" hidden="false" customHeight="false" outlineLevel="0" collapsed="false">
      <c r="B238" s="191"/>
      <c r="D238" s="176" t="s">
        <v>183</v>
      </c>
      <c r="E238" s="192"/>
      <c r="F238" s="193" t="s">
        <v>187</v>
      </c>
      <c r="H238" s="194" t="n">
        <v>0.28</v>
      </c>
      <c r="L238" s="191"/>
      <c r="M238" s="195"/>
      <c r="N238" s="196"/>
      <c r="O238" s="196"/>
      <c r="P238" s="196"/>
      <c r="Q238" s="196"/>
      <c r="R238" s="196"/>
      <c r="S238" s="196"/>
      <c r="T238" s="197"/>
      <c r="AT238" s="192" t="s">
        <v>183</v>
      </c>
      <c r="AU238" s="192" t="s">
        <v>77</v>
      </c>
      <c r="AV238" s="190" t="s">
        <v>178</v>
      </c>
      <c r="AW238" s="190" t="s">
        <v>26</v>
      </c>
      <c r="AX238" s="190" t="s">
        <v>77</v>
      </c>
      <c r="AY238" s="192" t="s">
        <v>177</v>
      </c>
    </row>
    <row r="239" s="22" customFormat="true" ht="21.75" hidden="false" customHeight="true" outlineLevel="0" collapsed="false">
      <c r="A239" s="17"/>
      <c r="B239" s="160"/>
      <c r="C239" s="161" t="s">
        <v>247</v>
      </c>
      <c r="D239" s="161" t="s">
        <v>179</v>
      </c>
      <c r="E239" s="162" t="s">
        <v>274</v>
      </c>
      <c r="F239" s="163" t="s">
        <v>275</v>
      </c>
      <c r="G239" s="164" t="s">
        <v>223</v>
      </c>
      <c r="H239" s="165" t="n">
        <v>0.805</v>
      </c>
      <c r="I239" s="166"/>
      <c r="J239" s="166" t="n">
        <f aca="false">ROUND(I239*H239,2)</f>
        <v>0</v>
      </c>
      <c r="K239" s="167"/>
      <c r="L239" s="18"/>
      <c r="M239" s="168"/>
      <c r="N239" s="169" t="s">
        <v>34</v>
      </c>
      <c r="O239" s="170" t="n">
        <v>0</v>
      </c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</v>
      </c>
      <c r="T239" s="171" t="n">
        <f aca="false">S239*H239</f>
        <v>0</v>
      </c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R239" s="172" t="s">
        <v>178</v>
      </c>
      <c r="AT239" s="172" t="s">
        <v>179</v>
      </c>
      <c r="AU239" s="172" t="s">
        <v>77</v>
      </c>
      <c r="AY239" s="3" t="s">
        <v>177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77</v>
      </c>
      <c r="BK239" s="173" t="n">
        <f aca="false">ROUND(I239*H239,2)</f>
        <v>0</v>
      </c>
      <c r="BL239" s="3" t="s">
        <v>178</v>
      </c>
      <c r="BM239" s="172" t="s">
        <v>276</v>
      </c>
    </row>
    <row r="240" s="22" customFormat="true" ht="16.5" hidden="false" customHeight="true" outlineLevel="0" collapsed="false">
      <c r="A240" s="17"/>
      <c r="B240" s="160"/>
      <c r="C240" s="161" t="s">
        <v>277</v>
      </c>
      <c r="D240" s="161" t="s">
        <v>179</v>
      </c>
      <c r="E240" s="162" t="s">
        <v>278</v>
      </c>
      <c r="F240" s="163" t="s">
        <v>279</v>
      </c>
      <c r="G240" s="164" t="s">
        <v>219</v>
      </c>
      <c r="H240" s="165" t="n">
        <v>0.02</v>
      </c>
      <c r="I240" s="166"/>
      <c r="J240" s="166" t="n">
        <f aca="false">ROUND(I240*H240,2)</f>
        <v>0</v>
      </c>
      <c r="K240" s="167"/>
      <c r="L240" s="18"/>
      <c r="M240" s="168"/>
      <c r="N240" s="169" t="s">
        <v>34</v>
      </c>
      <c r="O240" s="170" t="n">
        <v>0</v>
      </c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R240" s="172" t="s">
        <v>178</v>
      </c>
      <c r="AT240" s="172" t="s">
        <v>179</v>
      </c>
      <c r="AU240" s="172" t="s">
        <v>77</v>
      </c>
      <c r="AY240" s="3" t="s">
        <v>177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77</v>
      </c>
      <c r="BK240" s="173" t="n">
        <f aca="false">ROUND(I240*H240,2)</f>
        <v>0</v>
      </c>
      <c r="BL240" s="3" t="s">
        <v>178</v>
      </c>
      <c r="BM240" s="172" t="s">
        <v>280</v>
      </c>
    </row>
    <row r="241" s="174" customFormat="true" ht="12.8" hidden="false" customHeight="false" outlineLevel="0" collapsed="false">
      <c r="B241" s="175"/>
      <c r="D241" s="176" t="s">
        <v>183</v>
      </c>
      <c r="E241" s="177"/>
      <c r="F241" s="178" t="s">
        <v>281</v>
      </c>
      <c r="H241" s="177"/>
      <c r="L241" s="175"/>
      <c r="M241" s="179"/>
      <c r="N241" s="180"/>
      <c r="O241" s="180"/>
      <c r="P241" s="180"/>
      <c r="Q241" s="180"/>
      <c r="R241" s="180"/>
      <c r="S241" s="180"/>
      <c r="T241" s="181"/>
      <c r="AT241" s="177" t="s">
        <v>183</v>
      </c>
      <c r="AU241" s="177" t="s">
        <v>77</v>
      </c>
      <c r="AV241" s="174" t="s">
        <v>77</v>
      </c>
      <c r="AW241" s="174" t="s">
        <v>26</v>
      </c>
      <c r="AX241" s="174" t="s">
        <v>69</v>
      </c>
      <c r="AY241" s="177" t="s">
        <v>177</v>
      </c>
    </row>
    <row r="242" s="174" customFormat="true" ht="12.8" hidden="false" customHeight="false" outlineLevel="0" collapsed="false">
      <c r="B242" s="175"/>
      <c r="D242" s="176" t="s">
        <v>183</v>
      </c>
      <c r="E242" s="177"/>
      <c r="F242" s="178" t="s">
        <v>282</v>
      </c>
      <c r="H242" s="177"/>
      <c r="L242" s="175"/>
      <c r="M242" s="179"/>
      <c r="N242" s="180"/>
      <c r="O242" s="180"/>
      <c r="P242" s="180"/>
      <c r="Q242" s="180"/>
      <c r="R242" s="180"/>
      <c r="S242" s="180"/>
      <c r="T242" s="181"/>
      <c r="AT242" s="177" t="s">
        <v>183</v>
      </c>
      <c r="AU242" s="177" t="s">
        <v>77</v>
      </c>
      <c r="AV242" s="174" t="s">
        <v>77</v>
      </c>
      <c r="AW242" s="174" t="s">
        <v>26</v>
      </c>
      <c r="AX242" s="174" t="s">
        <v>69</v>
      </c>
      <c r="AY242" s="177" t="s">
        <v>177</v>
      </c>
    </row>
    <row r="243" s="182" customFormat="true" ht="12.8" hidden="false" customHeight="false" outlineLevel="0" collapsed="false">
      <c r="B243" s="183"/>
      <c r="D243" s="176" t="s">
        <v>183</v>
      </c>
      <c r="E243" s="184"/>
      <c r="F243" s="185" t="s">
        <v>283</v>
      </c>
      <c r="H243" s="186" t="n">
        <v>0.02</v>
      </c>
      <c r="L243" s="183"/>
      <c r="M243" s="187"/>
      <c r="N243" s="188"/>
      <c r="O243" s="188"/>
      <c r="P243" s="188"/>
      <c r="Q243" s="188"/>
      <c r="R243" s="188"/>
      <c r="S243" s="188"/>
      <c r="T243" s="189"/>
      <c r="AT243" s="184" t="s">
        <v>183</v>
      </c>
      <c r="AU243" s="184" t="s">
        <v>77</v>
      </c>
      <c r="AV243" s="182" t="s">
        <v>79</v>
      </c>
      <c r="AW243" s="182" t="s">
        <v>26</v>
      </c>
      <c r="AX243" s="182" t="s">
        <v>69</v>
      </c>
      <c r="AY243" s="184" t="s">
        <v>177</v>
      </c>
    </row>
    <row r="244" s="190" customFormat="true" ht="12.8" hidden="false" customHeight="false" outlineLevel="0" collapsed="false">
      <c r="B244" s="191"/>
      <c r="D244" s="176" t="s">
        <v>183</v>
      </c>
      <c r="E244" s="192"/>
      <c r="F244" s="193" t="s">
        <v>187</v>
      </c>
      <c r="H244" s="194" t="n">
        <v>0.02</v>
      </c>
      <c r="L244" s="191"/>
      <c r="M244" s="195"/>
      <c r="N244" s="196"/>
      <c r="O244" s="196"/>
      <c r="P244" s="196"/>
      <c r="Q244" s="196"/>
      <c r="R244" s="196"/>
      <c r="S244" s="196"/>
      <c r="T244" s="197"/>
      <c r="AT244" s="192" t="s">
        <v>183</v>
      </c>
      <c r="AU244" s="192" t="s">
        <v>77</v>
      </c>
      <c r="AV244" s="190" t="s">
        <v>178</v>
      </c>
      <c r="AW244" s="190" t="s">
        <v>26</v>
      </c>
      <c r="AX244" s="190" t="s">
        <v>77</v>
      </c>
      <c r="AY244" s="192" t="s">
        <v>177</v>
      </c>
    </row>
    <row r="245" s="22" customFormat="true" ht="21.75" hidden="false" customHeight="true" outlineLevel="0" collapsed="false">
      <c r="A245" s="17"/>
      <c r="B245" s="160"/>
      <c r="C245" s="161" t="s">
        <v>248</v>
      </c>
      <c r="D245" s="161" t="s">
        <v>179</v>
      </c>
      <c r="E245" s="162" t="s">
        <v>284</v>
      </c>
      <c r="F245" s="163" t="s">
        <v>285</v>
      </c>
      <c r="G245" s="164" t="s">
        <v>223</v>
      </c>
      <c r="H245" s="165" t="n">
        <v>3.6</v>
      </c>
      <c r="I245" s="166"/>
      <c r="J245" s="166" t="n">
        <f aca="false">ROUND(I245*H245,2)</f>
        <v>0</v>
      </c>
      <c r="K245" s="167"/>
      <c r="L245" s="18"/>
      <c r="M245" s="168"/>
      <c r="N245" s="169" t="s">
        <v>34</v>
      </c>
      <c r="O245" s="170" t="n">
        <v>0</v>
      </c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R245" s="172" t="s">
        <v>178</v>
      </c>
      <c r="AT245" s="172" t="s">
        <v>179</v>
      </c>
      <c r="AU245" s="172" t="s">
        <v>77</v>
      </c>
      <c r="AY245" s="3" t="s">
        <v>177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77</v>
      </c>
      <c r="BK245" s="173" t="n">
        <f aca="false">ROUND(I245*H245,2)</f>
        <v>0</v>
      </c>
      <c r="BL245" s="3" t="s">
        <v>178</v>
      </c>
      <c r="BM245" s="172" t="s">
        <v>286</v>
      </c>
    </row>
    <row r="246" s="174" customFormat="true" ht="12.8" hidden="false" customHeight="false" outlineLevel="0" collapsed="false">
      <c r="B246" s="175"/>
      <c r="D246" s="176" t="s">
        <v>183</v>
      </c>
      <c r="E246" s="177"/>
      <c r="F246" s="178" t="s">
        <v>287</v>
      </c>
      <c r="H246" s="177"/>
      <c r="L246" s="175"/>
      <c r="M246" s="179"/>
      <c r="N246" s="180"/>
      <c r="O246" s="180"/>
      <c r="P246" s="180"/>
      <c r="Q246" s="180"/>
      <c r="R246" s="180"/>
      <c r="S246" s="180"/>
      <c r="T246" s="181"/>
      <c r="AT246" s="177" t="s">
        <v>183</v>
      </c>
      <c r="AU246" s="177" t="s">
        <v>77</v>
      </c>
      <c r="AV246" s="174" t="s">
        <v>77</v>
      </c>
      <c r="AW246" s="174" t="s">
        <v>26</v>
      </c>
      <c r="AX246" s="174" t="s">
        <v>69</v>
      </c>
      <c r="AY246" s="177" t="s">
        <v>177</v>
      </c>
    </row>
    <row r="247" s="182" customFormat="true" ht="12.8" hidden="false" customHeight="false" outlineLevel="0" collapsed="false">
      <c r="B247" s="183"/>
      <c r="D247" s="176" t="s">
        <v>183</v>
      </c>
      <c r="E247" s="184"/>
      <c r="F247" s="185" t="s">
        <v>288</v>
      </c>
      <c r="H247" s="186" t="n">
        <v>3.6</v>
      </c>
      <c r="L247" s="183"/>
      <c r="M247" s="187"/>
      <c r="N247" s="188"/>
      <c r="O247" s="188"/>
      <c r="P247" s="188"/>
      <c r="Q247" s="188"/>
      <c r="R247" s="188"/>
      <c r="S247" s="188"/>
      <c r="T247" s="189"/>
      <c r="AT247" s="184" t="s">
        <v>183</v>
      </c>
      <c r="AU247" s="184" t="s">
        <v>77</v>
      </c>
      <c r="AV247" s="182" t="s">
        <v>79</v>
      </c>
      <c r="AW247" s="182" t="s">
        <v>26</v>
      </c>
      <c r="AX247" s="182" t="s">
        <v>69</v>
      </c>
      <c r="AY247" s="184" t="s">
        <v>177</v>
      </c>
    </row>
    <row r="248" s="190" customFormat="true" ht="12.8" hidden="false" customHeight="false" outlineLevel="0" collapsed="false">
      <c r="B248" s="191"/>
      <c r="D248" s="176" t="s">
        <v>183</v>
      </c>
      <c r="E248" s="192"/>
      <c r="F248" s="193" t="s">
        <v>187</v>
      </c>
      <c r="H248" s="194" t="n">
        <v>3.6</v>
      </c>
      <c r="L248" s="191"/>
      <c r="M248" s="195"/>
      <c r="N248" s="196"/>
      <c r="O248" s="196"/>
      <c r="P248" s="196"/>
      <c r="Q248" s="196"/>
      <c r="R248" s="196"/>
      <c r="S248" s="196"/>
      <c r="T248" s="197"/>
      <c r="AT248" s="192" t="s">
        <v>183</v>
      </c>
      <c r="AU248" s="192" t="s">
        <v>77</v>
      </c>
      <c r="AV248" s="190" t="s">
        <v>178</v>
      </c>
      <c r="AW248" s="190" t="s">
        <v>26</v>
      </c>
      <c r="AX248" s="190" t="s">
        <v>77</v>
      </c>
      <c r="AY248" s="192" t="s">
        <v>177</v>
      </c>
    </row>
    <row r="249" s="22" customFormat="true" ht="21.75" hidden="false" customHeight="true" outlineLevel="0" collapsed="false">
      <c r="A249" s="17"/>
      <c r="B249" s="160"/>
      <c r="C249" s="161" t="s">
        <v>244</v>
      </c>
      <c r="D249" s="161" t="s">
        <v>179</v>
      </c>
      <c r="E249" s="162" t="s">
        <v>289</v>
      </c>
      <c r="F249" s="163" t="s">
        <v>290</v>
      </c>
      <c r="G249" s="164" t="s">
        <v>232</v>
      </c>
      <c r="H249" s="165" t="n">
        <v>1</v>
      </c>
      <c r="I249" s="166"/>
      <c r="J249" s="166" t="n">
        <f aca="false">ROUND(I249*H249,2)</f>
        <v>0</v>
      </c>
      <c r="K249" s="167"/>
      <c r="L249" s="18"/>
      <c r="M249" s="168"/>
      <c r="N249" s="169" t="s">
        <v>34</v>
      </c>
      <c r="O249" s="170" t="n">
        <v>0</v>
      </c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R249" s="172" t="s">
        <v>178</v>
      </c>
      <c r="AT249" s="172" t="s">
        <v>179</v>
      </c>
      <c r="AU249" s="172" t="s">
        <v>77</v>
      </c>
      <c r="AY249" s="3" t="s">
        <v>177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77</v>
      </c>
      <c r="BK249" s="173" t="n">
        <f aca="false">ROUND(I249*H249,2)</f>
        <v>0</v>
      </c>
      <c r="BL249" s="3" t="s">
        <v>178</v>
      </c>
      <c r="BM249" s="172" t="s">
        <v>291</v>
      </c>
    </row>
    <row r="250" s="174" customFormat="true" ht="12.8" hidden="false" customHeight="false" outlineLevel="0" collapsed="false">
      <c r="B250" s="175"/>
      <c r="D250" s="176" t="s">
        <v>183</v>
      </c>
      <c r="E250" s="177"/>
      <c r="F250" s="178" t="s">
        <v>292</v>
      </c>
      <c r="H250" s="177"/>
      <c r="L250" s="175"/>
      <c r="M250" s="179"/>
      <c r="N250" s="180"/>
      <c r="O250" s="180"/>
      <c r="P250" s="180"/>
      <c r="Q250" s="180"/>
      <c r="R250" s="180"/>
      <c r="S250" s="180"/>
      <c r="T250" s="181"/>
      <c r="AT250" s="177" t="s">
        <v>183</v>
      </c>
      <c r="AU250" s="177" t="s">
        <v>77</v>
      </c>
      <c r="AV250" s="174" t="s">
        <v>77</v>
      </c>
      <c r="AW250" s="174" t="s">
        <v>26</v>
      </c>
      <c r="AX250" s="174" t="s">
        <v>69</v>
      </c>
      <c r="AY250" s="177" t="s">
        <v>177</v>
      </c>
    </row>
    <row r="251" s="182" customFormat="true" ht="12.8" hidden="false" customHeight="false" outlineLevel="0" collapsed="false">
      <c r="B251" s="183"/>
      <c r="D251" s="176" t="s">
        <v>183</v>
      </c>
      <c r="E251" s="184"/>
      <c r="F251" s="185" t="s">
        <v>77</v>
      </c>
      <c r="H251" s="186" t="n">
        <v>1</v>
      </c>
      <c r="L251" s="183"/>
      <c r="M251" s="187"/>
      <c r="N251" s="188"/>
      <c r="O251" s="188"/>
      <c r="P251" s="188"/>
      <c r="Q251" s="188"/>
      <c r="R251" s="188"/>
      <c r="S251" s="188"/>
      <c r="T251" s="189"/>
      <c r="AT251" s="184" t="s">
        <v>183</v>
      </c>
      <c r="AU251" s="184" t="s">
        <v>77</v>
      </c>
      <c r="AV251" s="182" t="s">
        <v>79</v>
      </c>
      <c r="AW251" s="182" t="s">
        <v>26</v>
      </c>
      <c r="AX251" s="182" t="s">
        <v>69</v>
      </c>
      <c r="AY251" s="184" t="s">
        <v>177</v>
      </c>
    </row>
    <row r="252" s="190" customFormat="true" ht="12.8" hidden="false" customHeight="false" outlineLevel="0" collapsed="false">
      <c r="B252" s="191"/>
      <c r="D252" s="176" t="s">
        <v>183</v>
      </c>
      <c r="E252" s="192"/>
      <c r="F252" s="193" t="s">
        <v>187</v>
      </c>
      <c r="H252" s="194" t="n">
        <v>1</v>
      </c>
      <c r="L252" s="191"/>
      <c r="M252" s="195"/>
      <c r="N252" s="196"/>
      <c r="O252" s="196"/>
      <c r="P252" s="196"/>
      <c r="Q252" s="196"/>
      <c r="R252" s="196"/>
      <c r="S252" s="196"/>
      <c r="T252" s="197"/>
      <c r="AT252" s="192" t="s">
        <v>183</v>
      </c>
      <c r="AU252" s="192" t="s">
        <v>77</v>
      </c>
      <c r="AV252" s="190" t="s">
        <v>178</v>
      </c>
      <c r="AW252" s="190" t="s">
        <v>26</v>
      </c>
      <c r="AX252" s="190" t="s">
        <v>77</v>
      </c>
      <c r="AY252" s="192" t="s">
        <v>177</v>
      </c>
    </row>
    <row r="253" s="149" customFormat="true" ht="22.9" hidden="false" customHeight="true" outlineLevel="0" collapsed="false">
      <c r="B253" s="150"/>
      <c r="D253" s="151" t="s">
        <v>68</v>
      </c>
      <c r="E253" s="198" t="s">
        <v>293</v>
      </c>
      <c r="F253" s="198" t="s">
        <v>294</v>
      </c>
      <c r="J253" s="199" t="n">
        <f aca="false">BK253</f>
        <v>0</v>
      </c>
      <c r="L253" s="150"/>
      <c r="M253" s="154"/>
      <c r="N253" s="155"/>
      <c r="O253" s="155"/>
      <c r="P253" s="156" t="n">
        <v>0</v>
      </c>
      <c r="Q253" s="155"/>
      <c r="R253" s="156" t="n">
        <v>0</v>
      </c>
      <c r="S253" s="155"/>
      <c r="T253" s="157" t="n">
        <v>0</v>
      </c>
      <c r="AR253" s="151" t="s">
        <v>77</v>
      </c>
      <c r="AT253" s="158" t="s">
        <v>68</v>
      </c>
      <c r="AU253" s="158" t="s">
        <v>77</v>
      </c>
      <c r="AY253" s="151" t="s">
        <v>177</v>
      </c>
      <c r="BK253" s="159" t="n">
        <v>0</v>
      </c>
    </row>
    <row r="254" s="149" customFormat="true" ht="25.9" hidden="false" customHeight="true" outlineLevel="0" collapsed="false">
      <c r="B254" s="150"/>
      <c r="D254" s="151" t="s">
        <v>68</v>
      </c>
      <c r="E254" s="152" t="s">
        <v>178</v>
      </c>
      <c r="F254" s="152" t="s">
        <v>295</v>
      </c>
      <c r="J254" s="153" t="n">
        <f aca="false">BK254</f>
        <v>0</v>
      </c>
      <c r="L254" s="150"/>
      <c r="M254" s="154"/>
      <c r="N254" s="155"/>
      <c r="O254" s="155"/>
      <c r="P254" s="156" t="n">
        <f aca="false">SUM(P255:P263)</f>
        <v>0</v>
      </c>
      <c r="Q254" s="155"/>
      <c r="R254" s="156" t="n">
        <f aca="false">SUM(R255:R263)</f>
        <v>0</v>
      </c>
      <c r="S254" s="155"/>
      <c r="T254" s="157" t="n">
        <f aca="false">SUM(T255:T263)</f>
        <v>0</v>
      </c>
      <c r="AR254" s="151" t="s">
        <v>77</v>
      </c>
      <c r="AT254" s="158" t="s">
        <v>68</v>
      </c>
      <c r="AU254" s="158" t="s">
        <v>69</v>
      </c>
      <c r="AY254" s="151" t="s">
        <v>177</v>
      </c>
      <c r="BK254" s="159" t="n">
        <f aca="false">SUM(BK255:BK263)</f>
        <v>0</v>
      </c>
    </row>
    <row r="255" s="22" customFormat="true" ht="16.5" hidden="false" customHeight="true" outlineLevel="0" collapsed="false">
      <c r="A255" s="17"/>
      <c r="B255" s="160"/>
      <c r="C255" s="161" t="s">
        <v>251</v>
      </c>
      <c r="D255" s="161" t="s">
        <v>179</v>
      </c>
      <c r="E255" s="162" t="s">
        <v>178</v>
      </c>
      <c r="F255" s="163" t="s">
        <v>296</v>
      </c>
      <c r="G255" s="164" t="s">
        <v>223</v>
      </c>
      <c r="H255" s="165" t="n">
        <v>349.62</v>
      </c>
      <c r="I255" s="166"/>
      <c r="J255" s="166" t="n">
        <f aca="false">ROUND(I255*H255,2)</f>
        <v>0</v>
      </c>
      <c r="K255" s="167"/>
      <c r="L255" s="18"/>
      <c r="M255" s="168"/>
      <c r="N255" s="169" t="s">
        <v>34</v>
      </c>
      <c r="O255" s="170" t="n">
        <v>0</v>
      </c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R255" s="172" t="s">
        <v>178</v>
      </c>
      <c r="AT255" s="172" t="s">
        <v>179</v>
      </c>
      <c r="AU255" s="172" t="s">
        <v>77</v>
      </c>
      <c r="AY255" s="3" t="s">
        <v>177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77</v>
      </c>
      <c r="BK255" s="173" t="n">
        <f aca="false">ROUND(I255*H255,2)</f>
        <v>0</v>
      </c>
      <c r="BL255" s="3" t="s">
        <v>178</v>
      </c>
      <c r="BM255" s="172" t="s">
        <v>297</v>
      </c>
    </row>
    <row r="256" s="174" customFormat="true" ht="12.8" hidden="false" customHeight="false" outlineLevel="0" collapsed="false">
      <c r="B256" s="175"/>
      <c r="D256" s="176" t="s">
        <v>183</v>
      </c>
      <c r="E256" s="177"/>
      <c r="F256" s="178" t="s">
        <v>298</v>
      </c>
      <c r="H256" s="177"/>
      <c r="L256" s="175"/>
      <c r="M256" s="179"/>
      <c r="N256" s="180"/>
      <c r="O256" s="180"/>
      <c r="P256" s="180"/>
      <c r="Q256" s="180"/>
      <c r="R256" s="180"/>
      <c r="S256" s="180"/>
      <c r="T256" s="181"/>
      <c r="AT256" s="177" t="s">
        <v>183</v>
      </c>
      <c r="AU256" s="177" t="s">
        <v>77</v>
      </c>
      <c r="AV256" s="174" t="s">
        <v>77</v>
      </c>
      <c r="AW256" s="174" t="s">
        <v>26</v>
      </c>
      <c r="AX256" s="174" t="s">
        <v>69</v>
      </c>
      <c r="AY256" s="177" t="s">
        <v>177</v>
      </c>
    </row>
    <row r="257" s="182" customFormat="true" ht="12.8" hidden="false" customHeight="false" outlineLevel="0" collapsed="false">
      <c r="B257" s="183"/>
      <c r="D257" s="176" t="s">
        <v>183</v>
      </c>
      <c r="E257" s="184"/>
      <c r="F257" s="185" t="s">
        <v>299</v>
      </c>
      <c r="H257" s="186" t="n">
        <v>115.3</v>
      </c>
      <c r="L257" s="183"/>
      <c r="M257" s="187"/>
      <c r="N257" s="188"/>
      <c r="O257" s="188"/>
      <c r="P257" s="188"/>
      <c r="Q257" s="188"/>
      <c r="R257" s="188"/>
      <c r="S257" s="188"/>
      <c r="T257" s="189"/>
      <c r="AT257" s="184" t="s">
        <v>183</v>
      </c>
      <c r="AU257" s="184" t="s">
        <v>77</v>
      </c>
      <c r="AV257" s="182" t="s">
        <v>79</v>
      </c>
      <c r="AW257" s="182" t="s">
        <v>26</v>
      </c>
      <c r="AX257" s="182" t="s">
        <v>69</v>
      </c>
      <c r="AY257" s="184" t="s">
        <v>177</v>
      </c>
    </row>
    <row r="258" s="174" customFormat="true" ht="12.8" hidden="false" customHeight="false" outlineLevel="0" collapsed="false">
      <c r="B258" s="175"/>
      <c r="D258" s="176" t="s">
        <v>183</v>
      </c>
      <c r="E258" s="177"/>
      <c r="F258" s="178" t="s">
        <v>300</v>
      </c>
      <c r="H258" s="177"/>
      <c r="L258" s="175"/>
      <c r="M258" s="179"/>
      <c r="N258" s="180"/>
      <c r="O258" s="180"/>
      <c r="P258" s="180"/>
      <c r="Q258" s="180"/>
      <c r="R258" s="180"/>
      <c r="S258" s="180"/>
      <c r="T258" s="181"/>
      <c r="AT258" s="177" t="s">
        <v>183</v>
      </c>
      <c r="AU258" s="177" t="s">
        <v>77</v>
      </c>
      <c r="AV258" s="174" t="s">
        <v>77</v>
      </c>
      <c r="AW258" s="174" t="s">
        <v>26</v>
      </c>
      <c r="AX258" s="174" t="s">
        <v>69</v>
      </c>
      <c r="AY258" s="177" t="s">
        <v>177</v>
      </c>
    </row>
    <row r="259" s="182" customFormat="true" ht="12.8" hidden="false" customHeight="false" outlineLevel="0" collapsed="false">
      <c r="B259" s="183"/>
      <c r="D259" s="176" t="s">
        <v>183</v>
      </c>
      <c r="E259" s="184"/>
      <c r="F259" s="185" t="s">
        <v>301</v>
      </c>
      <c r="H259" s="186" t="n">
        <v>172.02</v>
      </c>
      <c r="L259" s="183"/>
      <c r="M259" s="187"/>
      <c r="N259" s="188"/>
      <c r="O259" s="188"/>
      <c r="P259" s="188"/>
      <c r="Q259" s="188"/>
      <c r="R259" s="188"/>
      <c r="S259" s="188"/>
      <c r="T259" s="189"/>
      <c r="AT259" s="184" t="s">
        <v>183</v>
      </c>
      <c r="AU259" s="184" t="s">
        <v>77</v>
      </c>
      <c r="AV259" s="182" t="s">
        <v>79</v>
      </c>
      <c r="AW259" s="182" t="s">
        <v>26</v>
      </c>
      <c r="AX259" s="182" t="s">
        <v>69</v>
      </c>
      <c r="AY259" s="184" t="s">
        <v>177</v>
      </c>
    </row>
    <row r="260" s="174" customFormat="true" ht="12.8" hidden="false" customHeight="false" outlineLevel="0" collapsed="false">
      <c r="B260" s="175"/>
      <c r="D260" s="176" t="s">
        <v>183</v>
      </c>
      <c r="E260" s="177"/>
      <c r="F260" s="178" t="s">
        <v>302</v>
      </c>
      <c r="H260" s="177"/>
      <c r="L260" s="175"/>
      <c r="M260" s="179"/>
      <c r="N260" s="180"/>
      <c r="O260" s="180"/>
      <c r="P260" s="180"/>
      <c r="Q260" s="180"/>
      <c r="R260" s="180"/>
      <c r="S260" s="180"/>
      <c r="T260" s="181"/>
      <c r="AT260" s="177" t="s">
        <v>183</v>
      </c>
      <c r="AU260" s="177" t="s">
        <v>77</v>
      </c>
      <c r="AV260" s="174" t="s">
        <v>77</v>
      </c>
      <c r="AW260" s="174" t="s">
        <v>26</v>
      </c>
      <c r="AX260" s="174" t="s">
        <v>69</v>
      </c>
      <c r="AY260" s="177" t="s">
        <v>177</v>
      </c>
    </row>
    <row r="261" s="182" customFormat="true" ht="12.8" hidden="false" customHeight="false" outlineLevel="0" collapsed="false">
      <c r="B261" s="183"/>
      <c r="D261" s="176" t="s">
        <v>183</v>
      </c>
      <c r="E261" s="184"/>
      <c r="F261" s="185" t="s">
        <v>303</v>
      </c>
      <c r="H261" s="186" t="n">
        <v>62.3</v>
      </c>
      <c r="L261" s="183"/>
      <c r="M261" s="187"/>
      <c r="N261" s="188"/>
      <c r="O261" s="188"/>
      <c r="P261" s="188"/>
      <c r="Q261" s="188"/>
      <c r="R261" s="188"/>
      <c r="S261" s="188"/>
      <c r="T261" s="189"/>
      <c r="AT261" s="184" t="s">
        <v>183</v>
      </c>
      <c r="AU261" s="184" t="s">
        <v>77</v>
      </c>
      <c r="AV261" s="182" t="s">
        <v>79</v>
      </c>
      <c r="AW261" s="182" t="s">
        <v>26</v>
      </c>
      <c r="AX261" s="182" t="s">
        <v>69</v>
      </c>
      <c r="AY261" s="184" t="s">
        <v>177</v>
      </c>
    </row>
    <row r="262" s="190" customFormat="true" ht="12.8" hidden="false" customHeight="false" outlineLevel="0" collapsed="false">
      <c r="B262" s="191"/>
      <c r="D262" s="176" t="s">
        <v>183</v>
      </c>
      <c r="E262" s="192"/>
      <c r="F262" s="193" t="s">
        <v>187</v>
      </c>
      <c r="H262" s="194" t="n">
        <v>349.62</v>
      </c>
      <c r="L262" s="191"/>
      <c r="M262" s="195"/>
      <c r="N262" s="196"/>
      <c r="O262" s="196"/>
      <c r="P262" s="196"/>
      <c r="Q262" s="196"/>
      <c r="R262" s="196"/>
      <c r="S262" s="196"/>
      <c r="T262" s="197"/>
      <c r="AT262" s="192" t="s">
        <v>183</v>
      </c>
      <c r="AU262" s="192" t="s">
        <v>77</v>
      </c>
      <c r="AV262" s="190" t="s">
        <v>178</v>
      </c>
      <c r="AW262" s="190" t="s">
        <v>26</v>
      </c>
      <c r="AX262" s="190" t="s">
        <v>77</v>
      </c>
      <c r="AY262" s="192" t="s">
        <v>177</v>
      </c>
    </row>
    <row r="263" s="149" customFormat="true" ht="22.9" hidden="false" customHeight="true" outlineLevel="0" collapsed="false">
      <c r="B263" s="150"/>
      <c r="D263" s="151" t="s">
        <v>68</v>
      </c>
      <c r="E263" s="198" t="s">
        <v>304</v>
      </c>
      <c r="F263" s="198" t="s">
        <v>305</v>
      </c>
      <c r="J263" s="199" t="n">
        <f aca="false">BK263</f>
        <v>0</v>
      </c>
      <c r="L263" s="150"/>
      <c r="M263" s="154"/>
      <c r="N263" s="155"/>
      <c r="O263" s="155"/>
      <c r="P263" s="156" t="n">
        <v>0</v>
      </c>
      <c r="Q263" s="155"/>
      <c r="R263" s="156" t="n">
        <v>0</v>
      </c>
      <c r="S263" s="155"/>
      <c r="T263" s="157" t="n">
        <v>0</v>
      </c>
      <c r="AR263" s="151" t="s">
        <v>77</v>
      </c>
      <c r="AT263" s="158" t="s">
        <v>68</v>
      </c>
      <c r="AU263" s="158" t="s">
        <v>77</v>
      </c>
      <c r="AY263" s="151" t="s">
        <v>177</v>
      </c>
      <c r="BK263" s="159" t="n">
        <v>0</v>
      </c>
    </row>
    <row r="264" s="149" customFormat="true" ht="25.9" hidden="false" customHeight="true" outlineLevel="0" collapsed="false">
      <c r="B264" s="150"/>
      <c r="D264" s="151" t="s">
        <v>68</v>
      </c>
      <c r="E264" s="152" t="s">
        <v>306</v>
      </c>
      <c r="F264" s="152" t="s">
        <v>307</v>
      </c>
      <c r="J264" s="153" t="n">
        <f aca="false">BK264</f>
        <v>0</v>
      </c>
      <c r="L264" s="150"/>
      <c r="M264" s="154"/>
      <c r="N264" s="155"/>
      <c r="O264" s="155"/>
      <c r="P264" s="156" t="n">
        <f aca="false">P265+SUM(P266:P296)+P303</f>
        <v>0</v>
      </c>
      <c r="Q264" s="155"/>
      <c r="R264" s="156" t="n">
        <f aca="false">R265+SUM(R266:R296)+R303</f>
        <v>0</v>
      </c>
      <c r="S264" s="155"/>
      <c r="T264" s="157" t="n">
        <f aca="false">T265+SUM(T266:T296)+T303</f>
        <v>0</v>
      </c>
      <c r="AR264" s="151" t="s">
        <v>77</v>
      </c>
      <c r="AT264" s="158" t="s">
        <v>68</v>
      </c>
      <c r="AU264" s="158" t="s">
        <v>69</v>
      </c>
      <c r="AY264" s="151" t="s">
        <v>177</v>
      </c>
      <c r="BK264" s="159" t="n">
        <f aca="false">BK265+SUM(BK266:BK296)+BK303</f>
        <v>0</v>
      </c>
    </row>
    <row r="265" s="22" customFormat="true" ht="21.75" hidden="false" customHeight="true" outlineLevel="0" collapsed="false">
      <c r="A265" s="17"/>
      <c r="B265" s="160"/>
      <c r="C265" s="161" t="s">
        <v>262</v>
      </c>
      <c r="D265" s="161" t="s">
        <v>179</v>
      </c>
      <c r="E265" s="162" t="s">
        <v>308</v>
      </c>
      <c r="F265" s="163" t="s">
        <v>309</v>
      </c>
      <c r="G265" s="164" t="s">
        <v>223</v>
      </c>
      <c r="H265" s="165" t="n">
        <v>385.62</v>
      </c>
      <c r="I265" s="166"/>
      <c r="J265" s="166" t="n">
        <f aca="false">ROUND(I265*H265,2)</f>
        <v>0</v>
      </c>
      <c r="K265" s="167"/>
      <c r="L265" s="18"/>
      <c r="M265" s="168"/>
      <c r="N265" s="169" t="s">
        <v>34</v>
      </c>
      <c r="O265" s="170" t="n">
        <v>0</v>
      </c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R265" s="172" t="s">
        <v>178</v>
      </c>
      <c r="AT265" s="172" t="s">
        <v>179</v>
      </c>
      <c r="AU265" s="172" t="s">
        <v>77</v>
      </c>
      <c r="AY265" s="3" t="s">
        <v>177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77</v>
      </c>
      <c r="BK265" s="173" t="n">
        <f aca="false">ROUND(I265*H265,2)</f>
        <v>0</v>
      </c>
      <c r="BL265" s="3" t="s">
        <v>178</v>
      </c>
      <c r="BM265" s="172" t="s">
        <v>310</v>
      </c>
    </row>
    <row r="266" s="174" customFormat="true" ht="12.8" hidden="false" customHeight="false" outlineLevel="0" collapsed="false">
      <c r="B266" s="175"/>
      <c r="D266" s="176" t="s">
        <v>183</v>
      </c>
      <c r="E266" s="177"/>
      <c r="F266" s="178" t="s">
        <v>311</v>
      </c>
      <c r="H266" s="177"/>
      <c r="L266" s="175"/>
      <c r="M266" s="179"/>
      <c r="N266" s="180"/>
      <c r="O266" s="180"/>
      <c r="P266" s="180"/>
      <c r="Q266" s="180"/>
      <c r="R266" s="180"/>
      <c r="S266" s="180"/>
      <c r="T266" s="181"/>
      <c r="AT266" s="177" t="s">
        <v>183</v>
      </c>
      <c r="AU266" s="177" t="s">
        <v>77</v>
      </c>
      <c r="AV266" s="174" t="s">
        <v>77</v>
      </c>
      <c r="AW266" s="174" t="s">
        <v>26</v>
      </c>
      <c r="AX266" s="174" t="s">
        <v>69</v>
      </c>
      <c r="AY266" s="177" t="s">
        <v>177</v>
      </c>
    </row>
    <row r="267" s="174" customFormat="true" ht="12.8" hidden="false" customHeight="false" outlineLevel="0" collapsed="false">
      <c r="B267" s="175"/>
      <c r="D267" s="176" t="s">
        <v>183</v>
      </c>
      <c r="E267" s="177"/>
      <c r="F267" s="178" t="s">
        <v>312</v>
      </c>
      <c r="H267" s="177"/>
      <c r="L267" s="175"/>
      <c r="M267" s="179"/>
      <c r="N267" s="180"/>
      <c r="O267" s="180"/>
      <c r="P267" s="180"/>
      <c r="Q267" s="180"/>
      <c r="R267" s="180"/>
      <c r="S267" s="180"/>
      <c r="T267" s="181"/>
      <c r="AT267" s="177" t="s">
        <v>183</v>
      </c>
      <c r="AU267" s="177" t="s">
        <v>77</v>
      </c>
      <c r="AV267" s="174" t="s">
        <v>77</v>
      </c>
      <c r="AW267" s="174" t="s">
        <v>26</v>
      </c>
      <c r="AX267" s="174" t="s">
        <v>69</v>
      </c>
      <c r="AY267" s="177" t="s">
        <v>177</v>
      </c>
    </row>
    <row r="268" s="174" customFormat="true" ht="12.8" hidden="false" customHeight="false" outlineLevel="0" collapsed="false">
      <c r="B268" s="175"/>
      <c r="D268" s="176" t="s">
        <v>183</v>
      </c>
      <c r="E268" s="177"/>
      <c r="F268" s="178" t="s">
        <v>257</v>
      </c>
      <c r="H268" s="177"/>
      <c r="L268" s="175"/>
      <c r="M268" s="179"/>
      <c r="N268" s="180"/>
      <c r="O268" s="180"/>
      <c r="P268" s="180"/>
      <c r="Q268" s="180"/>
      <c r="R268" s="180"/>
      <c r="S268" s="180"/>
      <c r="T268" s="181"/>
      <c r="AT268" s="177" t="s">
        <v>183</v>
      </c>
      <c r="AU268" s="177" t="s">
        <v>77</v>
      </c>
      <c r="AV268" s="174" t="s">
        <v>77</v>
      </c>
      <c r="AW268" s="174" t="s">
        <v>26</v>
      </c>
      <c r="AX268" s="174" t="s">
        <v>69</v>
      </c>
      <c r="AY268" s="177" t="s">
        <v>177</v>
      </c>
    </row>
    <row r="269" s="182" customFormat="true" ht="19.5" hidden="false" customHeight="false" outlineLevel="0" collapsed="false">
      <c r="B269" s="183"/>
      <c r="D269" s="176" t="s">
        <v>183</v>
      </c>
      <c r="E269" s="184"/>
      <c r="F269" s="185" t="s">
        <v>313</v>
      </c>
      <c r="H269" s="186" t="n">
        <v>385.62</v>
      </c>
      <c r="L269" s="183"/>
      <c r="M269" s="187"/>
      <c r="N269" s="188"/>
      <c r="O269" s="188"/>
      <c r="P269" s="188"/>
      <c r="Q269" s="188"/>
      <c r="R269" s="188"/>
      <c r="S269" s="188"/>
      <c r="T269" s="189"/>
      <c r="AT269" s="184" t="s">
        <v>183</v>
      </c>
      <c r="AU269" s="184" t="s">
        <v>77</v>
      </c>
      <c r="AV269" s="182" t="s">
        <v>79</v>
      </c>
      <c r="AW269" s="182" t="s">
        <v>26</v>
      </c>
      <c r="AX269" s="182" t="s">
        <v>69</v>
      </c>
      <c r="AY269" s="184" t="s">
        <v>177</v>
      </c>
    </row>
    <row r="270" s="190" customFormat="true" ht="12.8" hidden="false" customHeight="false" outlineLevel="0" collapsed="false">
      <c r="B270" s="191"/>
      <c r="D270" s="176" t="s">
        <v>183</v>
      </c>
      <c r="E270" s="192"/>
      <c r="F270" s="193" t="s">
        <v>187</v>
      </c>
      <c r="H270" s="194" t="n">
        <v>385.62</v>
      </c>
      <c r="L270" s="191"/>
      <c r="M270" s="195"/>
      <c r="N270" s="196"/>
      <c r="O270" s="196"/>
      <c r="P270" s="196"/>
      <c r="Q270" s="196"/>
      <c r="R270" s="196"/>
      <c r="S270" s="196"/>
      <c r="T270" s="197"/>
      <c r="AT270" s="192" t="s">
        <v>183</v>
      </c>
      <c r="AU270" s="192" t="s">
        <v>77</v>
      </c>
      <c r="AV270" s="190" t="s">
        <v>178</v>
      </c>
      <c r="AW270" s="190" t="s">
        <v>26</v>
      </c>
      <c r="AX270" s="190" t="s">
        <v>77</v>
      </c>
      <c r="AY270" s="192" t="s">
        <v>177</v>
      </c>
    </row>
    <row r="271" s="22" customFormat="true" ht="16.5" hidden="false" customHeight="true" outlineLevel="0" collapsed="false">
      <c r="A271" s="17"/>
      <c r="B271" s="160"/>
      <c r="C271" s="161" t="s">
        <v>314</v>
      </c>
      <c r="D271" s="161" t="s">
        <v>179</v>
      </c>
      <c r="E271" s="162" t="s">
        <v>315</v>
      </c>
      <c r="F271" s="163" t="s">
        <v>316</v>
      </c>
      <c r="G271" s="164" t="s">
        <v>223</v>
      </c>
      <c r="H271" s="165" t="n">
        <v>61.58</v>
      </c>
      <c r="I271" s="166"/>
      <c r="J271" s="166" t="n">
        <f aca="false">ROUND(I271*H271,2)</f>
        <v>0</v>
      </c>
      <c r="K271" s="167"/>
      <c r="L271" s="18"/>
      <c r="M271" s="168"/>
      <c r="N271" s="169" t="s">
        <v>34</v>
      </c>
      <c r="O271" s="170" t="n">
        <v>0</v>
      </c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</v>
      </c>
      <c r="T271" s="171" t="n">
        <f aca="false">S271*H271</f>
        <v>0</v>
      </c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R271" s="172" t="s">
        <v>178</v>
      </c>
      <c r="AT271" s="172" t="s">
        <v>179</v>
      </c>
      <c r="AU271" s="172" t="s">
        <v>77</v>
      </c>
      <c r="AY271" s="3" t="s">
        <v>177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77</v>
      </c>
      <c r="BK271" s="173" t="n">
        <f aca="false">ROUND(I271*H271,2)</f>
        <v>0</v>
      </c>
      <c r="BL271" s="3" t="s">
        <v>178</v>
      </c>
      <c r="BM271" s="172" t="s">
        <v>317</v>
      </c>
    </row>
    <row r="272" s="22" customFormat="true" ht="16.5" hidden="false" customHeight="true" outlineLevel="0" collapsed="false">
      <c r="A272" s="17"/>
      <c r="B272" s="160"/>
      <c r="C272" s="161" t="s">
        <v>265</v>
      </c>
      <c r="D272" s="161" t="s">
        <v>179</v>
      </c>
      <c r="E272" s="162" t="s">
        <v>318</v>
      </c>
      <c r="F272" s="163" t="s">
        <v>319</v>
      </c>
      <c r="G272" s="164" t="s">
        <v>223</v>
      </c>
      <c r="H272" s="165" t="n">
        <v>16.5</v>
      </c>
      <c r="I272" s="166"/>
      <c r="J272" s="166" t="n">
        <f aca="false">ROUND(I272*H272,2)</f>
        <v>0</v>
      </c>
      <c r="K272" s="167"/>
      <c r="L272" s="18"/>
      <c r="M272" s="168"/>
      <c r="N272" s="169" t="s">
        <v>34</v>
      </c>
      <c r="O272" s="170" t="n">
        <v>0</v>
      </c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</v>
      </c>
      <c r="T272" s="171" t="n">
        <f aca="false">S272*H272</f>
        <v>0</v>
      </c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R272" s="172" t="s">
        <v>178</v>
      </c>
      <c r="AT272" s="172" t="s">
        <v>179</v>
      </c>
      <c r="AU272" s="172" t="s">
        <v>77</v>
      </c>
      <c r="AY272" s="3" t="s">
        <v>177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77</v>
      </c>
      <c r="BK272" s="173" t="n">
        <f aca="false">ROUND(I272*H272,2)</f>
        <v>0</v>
      </c>
      <c r="BL272" s="3" t="s">
        <v>178</v>
      </c>
      <c r="BM272" s="172" t="s">
        <v>320</v>
      </c>
    </row>
    <row r="273" s="174" customFormat="true" ht="12.8" hidden="false" customHeight="false" outlineLevel="0" collapsed="false">
      <c r="B273" s="175"/>
      <c r="D273" s="176" t="s">
        <v>183</v>
      </c>
      <c r="E273" s="177"/>
      <c r="F273" s="178" t="s">
        <v>321</v>
      </c>
      <c r="H273" s="177"/>
      <c r="L273" s="175"/>
      <c r="M273" s="179"/>
      <c r="N273" s="180"/>
      <c r="O273" s="180"/>
      <c r="P273" s="180"/>
      <c r="Q273" s="180"/>
      <c r="R273" s="180"/>
      <c r="S273" s="180"/>
      <c r="T273" s="181"/>
      <c r="AT273" s="177" t="s">
        <v>183</v>
      </c>
      <c r="AU273" s="177" t="s">
        <v>77</v>
      </c>
      <c r="AV273" s="174" t="s">
        <v>77</v>
      </c>
      <c r="AW273" s="174" t="s">
        <v>26</v>
      </c>
      <c r="AX273" s="174" t="s">
        <v>69</v>
      </c>
      <c r="AY273" s="177" t="s">
        <v>177</v>
      </c>
    </row>
    <row r="274" s="174" customFormat="true" ht="19.5" hidden="false" customHeight="false" outlineLevel="0" collapsed="false">
      <c r="B274" s="175"/>
      <c r="D274" s="176" t="s">
        <v>183</v>
      </c>
      <c r="E274" s="177"/>
      <c r="F274" s="178" t="s">
        <v>322</v>
      </c>
      <c r="H274" s="177"/>
      <c r="L274" s="175"/>
      <c r="M274" s="179"/>
      <c r="N274" s="180"/>
      <c r="O274" s="180"/>
      <c r="P274" s="180"/>
      <c r="Q274" s="180"/>
      <c r="R274" s="180"/>
      <c r="S274" s="180"/>
      <c r="T274" s="181"/>
      <c r="AT274" s="177" t="s">
        <v>183</v>
      </c>
      <c r="AU274" s="177" t="s">
        <v>77</v>
      </c>
      <c r="AV274" s="174" t="s">
        <v>77</v>
      </c>
      <c r="AW274" s="174" t="s">
        <v>26</v>
      </c>
      <c r="AX274" s="174" t="s">
        <v>69</v>
      </c>
      <c r="AY274" s="177" t="s">
        <v>177</v>
      </c>
    </row>
    <row r="275" s="174" customFormat="true" ht="12.8" hidden="false" customHeight="false" outlineLevel="0" collapsed="false">
      <c r="B275" s="175"/>
      <c r="D275" s="176" t="s">
        <v>183</v>
      </c>
      <c r="E275" s="177"/>
      <c r="F275" s="178" t="s">
        <v>257</v>
      </c>
      <c r="H275" s="177"/>
      <c r="L275" s="175"/>
      <c r="M275" s="179"/>
      <c r="N275" s="180"/>
      <c r="O275" s="180"/>
      <c r="P275" s="180"/>
      <c r="Q275" s="180"/>
      <c r="R275" s="180"/>
      <c r="S275" s="180"/>
      <c r="T275" s="181"/>
      <c r="AT275" s="177" t="s">
        <v>183</v>
      </c>
      <c r="AU275" s="177" t="s">
        <v>77</v>
      </c>
      <c r="AV275" s="174" t="s">
        <v>77</v>
      </c>
      <c r="AW275" s="174" t="s">
        <v>26</v>
      </c>
      <c r="AX275" s="174" t="s">
        <v>69</v>
      </c>
      <c r="AY275" s="177" t="s">
        <v>177</v>
      </c>
    </row>
    <row r="276" s="182" customFormat="true" ht="12.8" hidden="false" customHeight="false" outlineLevel="0" collapsed="false">
      <c r="B276" s="183"/>
      <c r="D276" s="176" t="s">
        <v>183</v>
      </c>
      <c r="E276" s="184"/>
      <c r="F276" s="185" t="s">
        <v>323</v>
      </c>
      <c r="H276" s="186" t="n">
        <v>16.5</v>
      </c>
      <c r="L276" s="183"/>
      <c r="M276" s="187"/>
      <c r="N276" s="188"/>
      <c r="O276" s="188"/>
      <c r="P276" s="188"/>
      <c r="Q276" s="188"/>
      <c r="R276" s="188"/>
      <c r="S276" s="188"/>
      <c r="T276" s="189"/>
      <c r="AT276" s="184" t="s">
        <v>183</v>
      </c>
      <c r="AU276" s="184" t="s">
        <v>77</v>
      </c>
      <c r="AV276" s="182" t="s">
        <v>79</v>
      </c>
      <c r="AW276" s="182" t="s">
        <v>26</v>
      </c>
      <c r="AX276" s="182" t="s">
        <v>69</v>
      </c>
      <c r="AY276" s="184" t="s">
        <v>177</v>
      </c>
    </row>
    <row r="277" s="190" customFormat="true" ht="12.8" hidden="false" customHeight="false" outlineLevel="0" collapsed="false">
      <c r="B277" s="191"/>
      <c r="D277" s="176" t="s">
        <v>183</v>
      </c>
      <c r="E277" s="192"/>
      <c r="F277" s="193" t="s">
        <v>187</v>
      </c>
      <c r="H277" s="194" t="n">
        <v>16.5</v>
      </c>
      <c r="L277" s="191"/>
      <c r="M277" s="195"/>
      <c r="N277" s="196"/>
      <c r="O277" s="196"/>
      <c r="P277" s="196"/>
      <c r="Q277" s="196"/>
      <c r="R277" s="196"/>
      <c r="S277" s="196"/>
      <c r="T277" s="197"/>
      <c r="AT277" s="192" t="s">
        <v>183</v>
      </c>
      <c r="AU277" s="192" t="s">
        <v>77</v>
      </c>
      <c r="AV277" s="190" t="s">
        <v>178</v>
      </c>
      <c r="AW277" s="190" t="s">
        <v>26</v>
      </c>
      <c r="AX277" s="190" t="s">
        <v>77</v>
      </c>
      <c r="AY277" s="192" t="s">
        <v>177</v>
      </c>
    </row>
    <row r="278" s="22" customFormat="true" ht="16.5" hidden="false" customHeight="true" outlineLevel="0" collapsed="false">
      <c r="A278" s="17"/>
      <c r="B278" s="160"/>
      <c r="C278" s="161" t="s">
        <v>324</v>
      </c>
      <c r="D278" s="161" t="s">
        <v>179</v>
      </c>
      <c r="E278" s="162" t="s">
        <v>325</v>
      </c>
      <c r="F278" s="163" t="s">
        <v>326</v>
      </c>
      <c r="G278" s="164" t="s">
        <v>223</v>
      </c>
      <c r="H278" s="165" t="n">
        <v>107.1</v>
      </c>
      <c r="I278" s="166"/>
      <c r="J278" s="166" t="n">
        <f aca="false">ROUND(I278*H278,2)</f>
        <v>0</v>
      </c>
      <c r="K278" s="167"/>
      <c r="L278" s="18"/>
      <c r="M278" s="168"/>
      <c r="N278" s="169" t="s">
        <v>34</v>
      </c>
      <c r="O278" s="170" t="n">
        <v>0</v>
      </c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R278" s="172" t="s">
        <v>178</v>
      </c>
      <c r="AT278" s="172" t="s">
        <v>179</v>
      </c>
      <c r="AU278" s="172" t="s">
        <v>77</v>
      </c>
      <c r="AY278" s="3" t="s">
        <v>177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77</v>
      </c>
      <c r="BK278" s="173" t="n">
        <f aca="false">ROUND(I278*H278,2)</f>
        <v>0</v>
      </c>
      <c r="BL278" s="3" t="s">
        <v>178</v>
      </c>
      <c r="BM278" s="172" t="s">
        <v>327</v>
      </c>
    </row>
    <row r="279" s="22" customFormat="true" ht="16.5" hidden="false" customHeight="true" outlineLevel="0" collapsed="false">
      <c r="A279" s="17"/>
      <c r="B279" s="160"/>
      <c r="C279" s="161" t="s">
        <v>270</v>
      </c>
      <c r="D279" s="161" t="s">
        <v>179</v>
      </c>
      <c r="E279" s="162" t="s">
        <v>328</v>
      </c>
      <c r="F279" s="163" t="s">
        <v>329</v>
      </c>
      <c r="G279" s="164" t="s">
        <v>223</v>
      </c>
      <c r="H279" s="165" t="n">
        <v>176.97</v>
      </c>
      <c r="I279" s="166"/>
      <c r="J279" s="166" t="n">
        <f aca="false">ROUND(I279*H279,2)</f>
        <v>0</v>
      </c>
      <c r="K279" s="167"/>
      <c r="L279" s="18"/>
      <c r="M279" s="168"/>
      <c r="N279" s="169" t="s">
        <v>34</v>
      </c>
      <c r="O279" s="170" t="n">
        <v>0</v>
      </c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</v>
      </c>
      <c r="T279" s="171" t="n">
        <f aca="false">S279*H279</f>
        <v>0</v>
      </c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R279" s="172" t="s">
        <v>178</v>
      </c>
      <c r="AT279" s="172" t="s">
        <v>179</v>
      </c>
      <c r="AU279" s="172" t="s">
        <v>77</v>
      </c>
      <c r="AY279" s="3" t="s">
        <v>177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77</v>
      </c>
      <c r="BK279" s="173" t="n">
        <f aca="false">ROUND(I279*H279,2)</f>
        <v>0</v>
      </c>
      <c r="BL279" s="3" t="s">
        <v>178</v>
      </c>
      <c r="BM279" s="172" t="s">
        <v>330</v>
      </c>
    </row>
    <row r="280" s="174" customFormat="true" ht="19.5" hidden="false" customHeight="false" outlineLevel="0" collapsed="false">
      <c r="B280" s="175"/>
      <c r="D280" s="176" t="s">
        <v>183</v>
      </c>
      <c r="E280" s="177"/>
      <c r="F280" s="178" t="s">
        <v>331</v>
      </c>
      <c r="H280" s="177"/>
      <c r="L280" s="175"/>
      <c r="M280" s="179"/>
      <c r="N280" s="180"/>
      <c r="O280" s="180"/>
      <c r="P280" s="180"/>
      <c r="Q280" s="180"/>
      <c r="R280" s="180"/>
      <c r="S280" s="180"/>
      <c r="T280" s="181"/>
      <c r="AT280" s="177" t="s">
        <v>183</v>
      </c>
      <c r="AU280" s="177" t="s">
        <v>77</v>
      </c>
      <c r="AV280" s="174" t="s">
        <v>77</v>
      </c>
      <c r="AW280" s="174" t="s">
        <v>26</v>
      </c>
      <c r="AX280" s="174" t="s">
        <v>69</v>
      </c>
      <c r="AY280" s="177" t="s">
        <v>177</v>
      </c>
    </row>
    <row r="281" s="174" customFormat="true" ht="12.8" hidden="false" customHeight="false" outlineLevel="0" collapsed="false">
      <c r="B281" s="175"/>
      <c r="D281" s="176" t="s">
        <v>183</v>
      </c>
      <c r="E281" s="177"/>
      <c r="F281" s="178" t="s">
        <v>332</v>
      </c>
      <c r="H281" s="177"/>
      <c r="L281" s="175"/>
      <c r="M281" s="179"/>
      <c r="N281" s="180"/>
      <c r="O281" s="180"/>
      <c r="P281" s="180"/>
      <c r="Q281" s="180"/>
      <c r="R281" s="180"/>
      <c r="S281" s="180"/>
      <c r="T281" s="181"/>
      <c r="AT281" s="177" t="s">
        <v>183</v>
      </c>
      <c r="AU281" s="177" t="s">
        <v>77</v>
      </c>
      <c r="AV281" s="174" t="s">
        <v>77</v>
      </c>
      <c r="AW281" s="174" t="s">
        <v>26</v>
      </c>
      <c r="AX281" s="174" t="s">
        <v>69</v>
      </c>
      <c r="AY281" s="177" t="s">
        <v>177</v>
      </c>
    </row>
    <row r="282" s="182" customFormat="true" ht="12.8" hidden="false" customHeight="false" outlineLevel="0" collapsed="false">
      <c r="B282" s="183"/>
      <c r="D282" s="176" t="s">
        <v>183</v>
      </c>
      <c r="E282" s="184"/>
      <c r="F282" s="185" t="s">
        <v>333</v>
      </c>
      <c r="H282" s="186" t="n">
        <v>51.24</v>
      </c>
      <c r="L282" s="183"/>
      <c r="M282" s="187"/>
      <c r="N282" s="188"/>
      <c r="O282" s="188"/>
      <c r="P282" s="188"/>
      <c r="Q282" s="188"/>
      <c r="R282" s="188"/>
      <c r="S282" s="188"/>
      <c r="T282" s="189"/>
      <c r="AT282" s="184" t="s">
        <v>183</v>
      </c>
      <c r="AU282" s="184" t="s">
        <v>77</v>
      </c>
      <c r="AV282" s="182" t="s">
        <v>79</v>
      </c>
      <c r="AW282" s="182" t="s">
        <v>26</v>
      </c>
      <c r="AX282" s="182" t="s">
        <v>69</v>
      </c>
      <c r="AY282" s="184" t="s">
        <v>177</v>
      </c>
    </row>
    <row r="283" s="182" customFormat="true" ht="12.8" hidden="false" customHeight="false" outlineLevel="0" collapsed="false">
      <c r="B283" s="183"/>
      <c r="D283" s="176" t="s">
        <v>183</v>
      </c>
      <c r="E283" s="184"/>
      <c r="F283" s="185" t="s">
        <v>334</v>
      </c>
      <c r="H283" s="186" t="n">
        <v>109.83</v>
      </c>
      <c r="L283" s="183"/>
      <c r="M283" s="187"/>
      <c r="N283" s="188"/>
      <c r="O283" s="188"/>
      <c r="P283" s="188"/>
      <c r="Q283" s="188"/>
      <c r="R283" s="188"/>
      <c r="S283" s="188"/>
      <c r="T283" s="189"/>
      <c r="AT283" s="184" t="s">
        <v>183</v>
      </c>
      <c r="AU283" s="184" t="s">
        <v>77</v>
      </c>
      <c r="AV283" s="182" t="s">
        <v>79</v>
      </c>
      <c r="AW283" s="182" t="s">
        <v>26</v>
      </c>
      <c r="AX283" s="182" t="s">
        <v>69</v>
      </c>
      <c r="AY283" s="184" t="s">
        <v>177</v>
      </c>
    </row>
    <row r="284" s="182" customFormat="true" ht="12.8" hidden="false" customHeight="false" outlineLevel="0" collapsed="false">
      <c r="B284" s="183"/>
      <c r="D284" s="176" t="s">
        <v>183</v>
      </c>
      <c r="E284" s="184"/>
      <c r="F284" s="185" t="s">
        <v>335</v>
      </c>
      <c r="H284" s="186" t="n">
        <v>15.9</v>
      </c>
      <c r="L284" s="183"/>
      <c r="M284" s="187"/>
      <c r="N284" s="188"/>
      <c r="O284" s="188"/>
      <c r="P284" s="188"/>
      <c r="Q284" s="188"/>
      <c r="R284" s="188"/>
      <c r="S284" s="188"/>
      <c r="T284" s="189"/>
      <c r="AT284" s="184" t="s">
        <v>183</v>
      </c>
      <c r="AU284" s="184" t="s">
        <v>77</v>
      </c>
      <c r="AV284" s="182" t="s">
        <v>79</v>
      </c>
      <c r="AW284" s="182" t="s">
        <v>26</v>
      </c>
      <c r="AX284" s="182" t="s">
        <v>69</v>
      </c>
      <c r="AY284" s="184" t="s">
        <v>177</v>
      </c>
    </row>
    <row r="285" s="190" customFormat="true" ht="12.8" hidden="false" customHeight="false" outlineLevel="0" collapsed="false">
      <c r="B285" s="191"/>
      <c r="D285" s="176" t="s">
        <v>183</v>
      </c>
      <c r="E285" s="192"/>
      <c r="F285" s="193" t="s">
        <v>187</v>
      </c>
      <c r="H285" s="194" t="n">
        <v>176.97</v>
      </c>
      <c r="L285" s="191"/>
      <c r="M285" s="195"/>
      <c r="N285" s="196"/>
      <c r="O285" s="196"/>
      <c r="P285" s="196"/>
      <c r="Q285" s="196"/>
      <c r="R285" s="196"/>
      <c r="S285" s="196"/>
      <c r="T285" s="197"/>
      <c r="AT285" s="192" t="s">
        <v>183</v>
      </c>
      <c r="AU285" s="192" t="s">
        <v>77</v>
      </c>
      <c r="AV285" s="190" t="s">
        <v>178</v>
      </c>
      <c r="AW285" s="190" t="s">
        <v>26</v>
      </c>
      <c r="AX285" s="190" t="s">
        <v>77</v>
      </c>
      <c r="AY285" s="192" t="s">
        <v>177</v>
      </c>
    </row>
    <row r="286" s="22" customFormat="true" ht="16.5" hidden="false" customHeight="true" outlineLevel="0" collapsed="false">
      <c r="A286" s="17"/>
      <c r="B286" s="160"/>
      <c r="C286" s="161" t="s">
        <v>336</v>
      </c>
      <c r="D286" s="161" t="s">
        <v>179</v>
      </c>
      <c r="E286" s="162" t="s">
        <v>337</v>
      </c>
      <c r="F286" s="163" t="s">
        <v>338</v>
      </c>
      <c r="G286" s="164" t="s">
        <v>223</v>
      </c>
      <c r="H286" s="165" t="n">
        <v>725.993</v>
      </c>
      <c r="I286" s="166"/>
      <c r="J286" s="166" t="n">
        <f aca="false">ROUND(I286*H286,2)</f>
        <v>0</v>
      </c>
      <c r="K286" s="167"/>
      <c r="L286" s="18"/>
      <c r="M286" s="168"/>
      <c r="N286" s="169" t="s">
        <v>34</v>
      </c>
      <c r="O286" s="170" t="n">
        <v>0</v>
      </c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R286" s="172" t="s">
        <v>178</v>
      </c>
      <c r="AT286" s="172" t="s">
        <v>179</v>
      </c>
      <c r="AU286" s="172" t="s">
        <v>77</v>
      </c>
      <c r="AY286" s="3" t="s">
        <v>177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77</v>
      </c>
      <c r="BK286" s="173" t="n">
        <f aca="false">ROUND(I286*H286,2)</f>
        <v>0</v>
      </c>
      <c r="BL286" s="3" t="s">
        <v>178</v>
      </c>
      <c r="BM286" s="172" t="s">
        <v>339</v>
      </c>
    </row>
    <row r="287" s="174" customFormat="true" ht="12.8" hidden="false" customHeight="false" outlineLevel="0" collapsed="false">
      <c r="B287" s="175"/>
      <c r="D287" s="176" t="s">
        <v>183</v>
      </c>
      <c r="E287" s="177"/>
      <c r="F287" s="178" t="s">
        <v>311</v>
      </c>
      <c r="H287" s="177"/>
      <c r="L287" s="175"/>
      <c r="M287" s="179"/>
      <c r="N287" s="180"/>
      <c r="O287" s="180"/>
      <c r="P287" s="180"/>
      <c r="Q287" s="180"/>
      <c r="R287" s="180"/>
      <c r="S287" s="180"/>
      <c r="T287" s="181"/>
      <c r="AT287" s="177" t="s">
        <v>183</v>
      </c>
      <c r="AU287" s="177" t="s">
        <v>77</v>
      </c>
      <c r="AV287" s="174" t="s">
        <v>77</v>
      </c>
      <c r="AW287" s="174" t="s">
        <v>26</v>
      </c>
      <c r="AX287" s="174" t="s">
        <v>69</v>
      </c>
      <c r="AY287" s="177" t="s">
        <v>177</v>
      </c>
    </row>
    <row r="288" s="174" customFormat="true" ht="12.8" hidden="false" customHeight="false" outlineLevel="0" collapsed="false">
      <c r="B288" s="175"/>
      <c r="D288" s="176" t="s">
        <v>183</v>
      </c>
      <c r="E288" s="177"/>
      <c r="F288" s="178" t="s">
        <v>340</v>
      </c>
      <c r="H288" s="177"/>
      <c r="L288" s="175"/>
      <c r="M288" s="179"/>
      <c r="N288" s="180"/>
      <c r="O288" s="180"/>
      <c r="P288" s="180"/>
      <c r="Q288" s="180"/>
      <c r="R288" s="180"/>
      <c r="S288" s="180"/>
      <c r="T288" s="181"/>
      <c r="AT288" s="177" t="s">
        <v>183</v>
      </c>
      <c r="AU288" s="177" t="s">
        <v>77</v>
      </c>
      <c r="AV288" s="174" t="s">
        <v>77</v>
      </c>
      <c r="AW288" s="174" t="s">
        <v>26</v>
      </c>
      <c r="AX288" s="174" t="s">
        <v>69</v>
      </c>
      <c r="AY288" s="177" t="s">
        <v>177</v>
      </c>
    </row>
    <row r="289" s="174" customFormat="true" ht="12.8" hidden="false" customHeight="false" outlineLevel="0" collapsed="false">
      <c r="B289" s="175"/>
      <c r="D289" s="176" t="s">
        <v>183</v>
      </c>
      <c r="E289" s="177"/>
      <c r="F289" s="178" t="s">
        <v>332</v>
      </c>
      <c r="H289" s="177"/>
      <c r="L289" s="175"/>
      <c r="M289" s="179"/>
      <c r="N289" s="180"/>
      <c r="O289" s="180"/>
      <c r="P289" s="180"/>
      <c r="Q289" s="180"/>
      <c r="R289" s="180"/>
      <c r="S289" s="180"/>
      <c r="T289" s="181"/>
      <c r="AT289" s="177" t="s">
        <v>183</v>
      </c>
      <c r="AU289" s="177" t="s">
        <v>77</v>
      </c>
      <c r="AV289" s="174" t="s">
        <v>77</v>
      </c>
      <c r="AW289" s="174" t="s">
        <v>26</v>
      </c>
      <c r="AX289" s="174" t="s">
        <v>69</v>
      </c>
      <c r="AY289" s="177" t="s">
        <v>177</v>
      </c>
    </row>
    <row r="290" s="182" customFormat="true" ht="12.8" hidden="false" customHeight="false" outlineLevel="0" collapsed="false">
      <c r="B290" s="183"/>
      <c r="D290" s="176" t="s">
        <v>183</v>
      </c>
      <c r="E290" s="184"/>
      <c r="F290" s="185" t="s">
        <v>341</v>
      </c>
      <c r="H290" s="186" t="n">
        <v>32.48</v>
      </c>
      <c r="L290" s="183"/>
      <c r="M290" s="187"/>
      <c r="N290" s="188"/>
      <c r="O290" s="188"/>
      <c r="P290" s="188"/>
      <c r="Q290" s="188"/>
      <c r="R290" s="188"/>
      <c r="S290" s="188"/>
      <c r="T290" s="189"/>
      <c r="AT290" s="184" t="s">
        <v>183</v>
      </c>
      <c r="AU290" s="184" t="s">
        <v>77</v>
      </c>
      <c r="AV290" s="182" t="s">
        <v>79</v>
      </c>
      <c r="AW290" s="182" t="s">
        <v>26</v>
      </c>
      <c r="AX290" s="182" t="s">
        <v>69</v>
      </c>
      <c r="AY290" s="184" t="s">
        <v>177</v>
      </c>
    </row>
    <row r="291" s="182" customFormat="true" ht="12.8" hidden="false" customHeight="false" outlineLevel="0" collapsed="false">
      <c r="B291" s="183"/>
      <c r="D291" s="176" t="s">
        <v>183</v>
      </c>
      <c r="E291" s="184"/>
      <c r="F291" s="185" t="s">
        <v>342</v>
      </c>
      <c r="H291" s="186" t="n">
        <v>766.2</v>
      </c>
      <c r="L291" s="183"/>
      <c r="M291" s="187"/>
      <c r="N291" s="188"/>
      <c r="O291" s="188"/>
      <c r="P291" s="188"/>
      <c r="Q291" s="188"/>
      <c r="R291" s="188"/>
      <c r="S291" s="188"/>
      <c r="T291" s="189"/>
      <c r="AT291" s="184" t="s">
        <v>183</v>
      </c>
      <c r="AU291" s="184" t="s">
        <v>77</v>
      </c>
      <c r="AV291" s="182" t="s">
        <v>79</v>
      </c>
      <c r="AW291" s="182" t="s">
        <v>26</v>
      </c>
      <c r="AX291" s="182" t="s">
        <v>69</v>
      </c>
      <c r="AY291" s="184" t="s">
        <v>177</v>
      </c>
    </row>
    <row r="292" s="174" customFormat="true" ht="12.8" hidden="false" customHeight="false" outlineLevel="0" collapsed="false">
      <c r="B292" s="175"/>
      <c r="D292" s="176" t="s">
        <v>183</v>
      </c>
      <c r="E292" s="177"/>
      <c r="F292" s="178" t="s">
        <v>343</v>
      </c>
      <c r="H292" s="177"/>
      <c r="L292" s="175"/>
      <c r="M292" s="179"/>
      <c r="N292" s="180"/>
      <c r="O292" s="180"/>
      <c r="P292" s="180"/>
      <c r="Q292" s="180"/>
      <c r="R292" s="180"/>
      <c r="S292" s="180"/>
      <c r="T292" s="181"/>
      <c r="AT292" s="177" t="s">
        <v>183</v>
      </c>
      <c r="AU292" s="177" t="s">
        <v>77</v>
      </c>
      <c r="AV292" s="174" t="s">
        <v>77</v>
      </c>
      <c r="AW292" s="174" t="s">
        <v>26</v>
      </c>
      <c r="AX292" s="174" t="s">
        <v>69</v>
      </c>
      <c r="AY292" s="177" t="s">
        <v>177</v>
      </c>
    </row>
    <row r="293" s="182" customFormat="true" ht="12.8" hidden="false" customHeight="false" outlineLevel="0" collapsed="false">
      <c r="B293" s="183"/>
      <c r="D293" s="176" t="s">
        <v>183</v>
      </c>
      <c r="E293" s="184"/>
      <c r="F293" s="185" t="s">
        <v>344</v>
      </c>
      <c r="H293" s="186" t="n">
        <v>-72.687</v>
      </c>
      <c r="L293" s="183"/>
      <c r="M293" s="187"/>
      <c r="N293" s="188"/>
      <c r="O293" s="188"/>
      <c r="P293" s="188"/>
      <c r="Q293" s="188"/>
      <c r="R293" s="188"/>
      <c r="S293" s="188"/>
      <c r="T293" s="189"/>
      <c r="AT293" s="184" t="s">
        <v>183</v>
      </c>
      <c r="AU293" s="184" t="s">
        <v>77</v>
      </c>
      <c r="AV293" s="182" t="s">
        <v>79</v>
      </c>
      <c r="AW293" s="182" t="s">
        <v>26</v>
      </c>
      <c r="AX293" s="182" t="s">
        <v>69</v>
      </c>
      <c r="AY293" s="184" t="s">
        <v>177</v>
      </c>
    </row>
    <row r="294" s="190" customFormat="true" ht="12.8" hidden="false" customHeight="false" outlineLevel="0" collapsed="false">
      <c r="B294" s="191"/>
      <c r="D294" s="176" t="s">
        <v>183</v>
      </c>
      <c r="E294" s="192"/>
      <c r="F294" s="193" t="s">
        <v>187</v>
      </c>
      <c r="H294" s="194" t="n">
        <v>725.993</v>
      </c>
      <c r="L294" s="191"/>
      <c r="M294" s="195"/>
      <c r="N294" s="196"/>
      <c r="O294" s="196"/>
      <c r="P294" s="196"/>
      <c r="Q294" s="196"/>
      <c r="R294" s="196"/>
      <c r="S294" s="196"/>
      <c r="T294" s="197"/>
      <c r="AT294" s="192" t="s">
        <v>183</v>
      </c>
      <c r="AU294" s="192" t="s">
        <v>77</v>
      </c>
      <c r="AV294" s="190" t="s">
        <v>178</v>
      </c>
      <c r="AW294" s="190" t="s">
        <v>26</v>
      </c>
      <c r="AX294" s="190" t="s">
        <v>77</v>
      </c>
      <c r="AY294" s="192" t="s">
        <v>177</v>
      </c>
    </row>
    <row r="295" s="149" customFormat="true" ht="22.9" hidden="false" customHeight="true" outlineLevel="0" collapsed="false">
      <c r="B295" s="150"/>
      <c r="D295" s="151" t="s">
        <v>68</v>
      </c>
      <c r="E295" s="198" t="s">
        <v>345</v>
      </c>
      <c r="F295" s="198" t="s">
        <v>346</v>
      </c>
      <c r="J295" s="199" t="n">
        <f aca="false">BK295</f>
        <v>0</v>
      </c>
      <c r="L295" s="150"/>
      <c r="M295" s="154"/>
      <c r="N295" s="155"/>
      <c r="O295" s="155"/>
      <c r="P295" s="156" t="n">
        <v>0</v>
      </c>
      <c r="Q295" s="155"/>
      <c r="R295" s="156" t="n">
        <v>0</v>
      </c>
      <c r="S295" s="155"/>
      <c r="T295" s="157" t="n">
        <v>0</v>
      </c>
      <c r="AR295" s="151" t="s">
        <v>77</v>
      </c>
      <c r="AT295" s="158" t="s">
        <v>68</v>
      </c>
      <c r="AU295" s="158" t="s">
        <v>77</v>
      </c>
      <c r="AY295" s="151" t="s">
        <v>177</v>
      </c>
      <c r="BK295" s="159" t="n">
        <v>0</v>
      </c>
    </row>
    <row r="296" s="149" customFormat="true" ht="22.9" hidden="false" customHeight="true" outlineLevel="0" collapsed="false">
      <c r="B296" s="150"/>
      <c r="D296" s="151" t="s">
        <v>68</v>
      </c>
      <c r="E296" s="198" t="s">
        <v>339</v>
      </c>
      <c r="F296" s="198" t="s">
        <v>347</v>
      </c>
      <c r="J296" s="199" t="n">
        <f aca="false">BK296</f>
        <v>0</v>
      </c>
      <c r="L296" s="150"/>
      <c r="M296" s="154"/>
      <c r="N296" s="155"/>
      <c r="O296" s="155"/>
      <c r="P296" s="156" t="n">
        <f aca="false">SUM(P297:P302)</f>
        <v>0</v>
      </c>
      <c r="Q296" s="155"/>
      <c r="R296" s="156" t="n">
        <f aca="false">SUM(R297:R302)</f>
        <v>0</v>
      </c>
      <c r="S296" s="155"/>
      <c r="T296" s="157" t="n">
        <f aca="false">SUM(T297:T302)</f>
        <v>0</v>
      </c>
      <c r="AR296" s="151" t="s">
        <v>77</v>
      </c>
      <c r="AT296" s="158" t="s">
        <v>68</v>
      </c>
      <c r="AU296" s="158" t="s">
        <v>77</v>
      </c>
      <c r="AY296" s="151" t="s">
        <v>177</v>
      </c>
      <c r="BK296" s="159" t="n">
        <f aca="false">SUM(BK297:BK302)</f>
        <v>0</v>
      </c>
    </row>
    <row r="297" s="22" customFormat="true" ht="16.5" hidden="false" customHeight="true" outlineLevel="0" collapsed="false">
      <c r="A297" s="17"/>
      <c r="B297" s="160"/>
      <c r="C297" s="161" t="s">
        <v>265</v>
      </c>
      <c r="D297" s="161" t="s">
        <v>179</v>
      </c>
      <c r="E297" s="162" t="s">
        <v>348</v>
      </c>
      <c r="F297" s="163" t="s">
        <v>349</v>
      </c>
      <c r="G297" s="164" t="s">
        <v>223</v>
      </c>
      <c r="H297" s="165" t="n">
        <v>11.18</v>
      </c>
      <c r="I297" s="166"/>
      <c r="J297" s="166" t="n">
        <f aca="false">ROUND(I297*H297,2)</f>
        <v>0</v>
      </c>
      <c r="K297" s="167"/>
      <c r="L297" s="18"/>
      <c r="M297" s="168"/>
      <c r="N297" s="169" t="s">
        <v>34</v>
      </c>
      <c r="O297" s="170" t="n">
        <v>0</v>
      </c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R297" s="172" t="s">
        <v>178</v>
      </c>
      <c r="AT297" s="172" t="s">
        <v>179</v>
      </c>
      <c r="AU297" s="172" t="s">
        <v>79</v>
      </c>
      <c r="AY297" s="3" t="s">
        <v>177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77</v>
      </c>
      <c r="BK297" s="173" t="n">
        <f aca="false">ROUND(I297*H297,2)</f>
        <v>0</v>
      </c>
      <c r="BL297" s="3" t="s">
        <v>178</v>
      </c>
      <c r="BM297" s="172" t="s">
        <v>350</v>
      </c>
    </row>
    <row r="298" s="174" customFormat="true" ht="12.8" hidden="false" customHeight="false" outlineLevel="0" collapsed="false">
      <c r="B298" s="175"/>
      <c r="D298" s="176" t="s">
        <v>183</v>
      </c>
      <c r="E298" s="177"/>
      <c r="F298" s="178" t="s">
        <v>311</v>
      </c>
      <c r="H298" s="177"/>
      <c r="L298" s="175"/>
      <c r="M298" s="179"/>
      <c r="N298" s="180"/>
      <c r="O298" s="180"/>
      <c r="P298" s="180"/>
      <c r="Q298" s="180"/>
      <c r="R298" s="180"/>
      <c r="S298" s="180"/>
      <c r="T298" s="181"/>
      <c r="AT298" s="177" t="s">
        <v>183</v>
      </c>
      <c r="AU298" s="177" t="s">
        <v>79</v>
      </c>
      <c r="AV298" s="174" t="s">
        <v>77</v>
      </c>
      <c r="AW298" s="174" t="s">
        <v>26</v>
      </c>
      <c r="AX298" s="174" t="s">
        <v>69</v>
      </c>
      <c r="AY298" s="177" t="s">
        <v>177</v>
      </c>
    </row>
    <row r="299" s="174" customFormat="true" ht="19.5" hidden="false" customHeight="false" outlineLevel="0" collapsed="false">
      <c r="B299" s="175"/>
      <c r="D299" s="176" t="s">
        <v>183</v>
      </c>
      <c r="E299" s="177"/>
      <c r="F299" s="178" t="s">
        <v>322</v>
      </c>
      <c r="H299" s="177"/>
      <c r="L299" s="175"/>
      <c r="M299" s="179"/>
      <c r="N299" s="180"/>
      <c r="O299" s="180"/>
      <c r="P299" s="180"/>
      <c r="Q299" s="180"/>
      <c r="R299" s="180"/>
      <c r="S299" s="180"/>
      <c r="T299" s="181"/>
      <c r="AT299" s="177" t="s">
        <v>183</v>
      </c>
      <c r="AU299" s="177" t="s">
        <v>79</v>
      </c>
      <c r="AV299" s="174" t="s">
        <v>77</v>
      </c>
      <c r="AW299" s="174" t="s">
        <v>26</v>
      </c>
      <c r="AX299" s="174" t="s">
        <v>69</v>
      </c>
      <c r="AY299" s="177" t="s">
        <v>177</v>
      </c>
    </row>
    <row r="300" s="174" customFormat="true" ht="19.5" hidden="false" customHeight="false" outlineLevel="0" collapsed="false">
      <c r="B300" s="175"/>
      <c r="D300" s="176" t="s">
        <v>183</v>
      </c>
      <c r="E300" s="177"/>
      <c r="F300" s="178" t="s">
        <v>351</v>
      </c>
      <c r="H300" s="177"/>
      <c r="L300" s="175"/>
      <c r="M300" s="179"/>
      <c r="N300" s="180"/>
      <c r="O300" s="180"/>
      <c r="P300" s="180"/>
      <c r="Q300" s="180"/>
      <c r="R300" s="180"/>
      <c r="S300" s="180"/>
      <c r="T300" s="181"/>
      <c r="AT300" s="177" t="s">
        <v>183</v>
      </c>
      <c r="AU300" s="177" t="s">
        <v>79</v>
      </c>
      <c r="AV300" s="174" t="s">
        <v>77</v>
      </c>
      <c r="AW300" s="174" t="s">
        <v>26</v>
      </c>
      <c r="AX300" s="174" t="s">
        <v>69</v>
      </c>
      <c r="AY300" s="177" t="s">
        <v>177</v>
      </c>
    </row>
    <row r="301" s="182" customFormat="true" ht="12.8" hidden="false" customHeight="false" outlineLevel="0" collapsed="false">
      <c r="B301" s="183"/>
      <c r="D301" s="176" t="s">
        <v>183</v>
      </c>
      <c r="E301" s="184"/>
      <c r="F301" s="185" t="s">
        <v>352</v>
      </c>
      <c r="H301" s="186" t="n">
        <v>11.18</v>
      </c>
      <c r="L301" s="183"/>
      <c r="M301" s="187"/>
      <c r="N301" s="188"/>
      <c r="O301" s="188"/>
      <c r="P301" s="188"/>
      <c r="Q301" s="188"/>
      <c r="R301" s="188"/>
      <c r="S301" s="188"/>
      <c r="T301" s="189"/>
      <c r="AT301" s="184" t="s">
        <v>183</v>
      </c>
      <c r="AU301" s="184" t="s">
        <v>79</v>
      </c>
      <c r="AV301" s="182" t="s">
        <v>79</v>
      </c>
      <c r="AW301" s="182" t="s">
        <v>26</v>
      </c>
      <c r="AX301" s="182" t="s">
        <v>69</v>
      </c>
      <c r="AY301" s="184" t="s">
        <v>177</v>
      </c>
    </row>
    <row r="302" s="190" customFormat="true" ht="12.8" hidden="false" customHeight="false" outlineLevel="0" collapsed="false">
      <c r="B302" s="191"/>
      <c r="D302" s="176" t="s">
        <v>183</v>
      </c>
      <c r="E302" s="192"/>
      <c r="F302" s="193" t="s">
        <v>187</v>
      </c>
      <c r="H302" s="194" t="n">
        <v>11.18</v>
      </c>
      <c r="L302" s="191"/>
      <c r="M302" s="195"/>
      <c r="N302" s="196"/>
      <c r="O302" s="196"/>
      <c r="P302" s="196"/>
      <c r="Q302" s="196"/>
      <c r="R302" s="196"/>
      <c r="S302" s="196"/>
      <c r="T302" s="197"/>
      <c r="AT302" s="192" t="s">
        <v>183</v>
      </c>
      <c r="AU302" s="192" t="s">
        <v>79</v>
      </c>
      <c r="AV302" s="190" t="s">
        <v>178</v>
      </c>
      <c r="AW302" s="190" t="s">
        <v>26</v>
      </c>
      <c r="AX302" s="190" t="s">
        <v>77</v>
      </c>
      <c r="AY302" s="192" t="s">
        <v>177</v>
      </c>
    </row>
    <row r="303" s="149" customFormat="true" ht="22.9" hidden="false" customHeight="true" outlineLevel="0" collapsed="false">
      <c r="B303" s="150"/>
      <c r="D303" s="151" t="s">
        <v>68</v>
      </c>
      <c r="E303" s="198" t="s">
        <v>353</v>
      </c>
      <c r="F303" s="198" t="s">
        <v>354</v>
      </c>
      <c r="J303" s="199" t="n">
        <f aca="false">BK303</f>
        <v>0</v>
      </c>
      <c r="L303" s="150"/>
      <c r="M303" s="154"/>
      <c r="N303" s="155"/>
      <c r="O303" s="155"/>
      <c r="P303" s="156" t="n">
        <v>0</v>
      </c>
      <c r="Q303" s="155"/>
      <c r="R303" s="156" t="n">
        <v>0</v>
      </c>
      <c r="S303" s="155"/>
      <c r="T303" s="157" t="n">
        <v>0</v>
      </c>
      <c r="AR303" s="151" t="s">
        <v>77</v>
      </c>
      <c r="AT303" s="158" t="s">
        <v>68</v>
      </c>
      <c r="AU303" s="158" t="s">
        <v>77</v>
      </c>
      <c r="AY303" s="151" t="s">
        <v>177</v>
      </c>
      <c r="BK303" s="159" t="n">
        <v>0</v>
      </c>
    </row>
    <row r="304" s="149" customFormat="true" ht="25.9" hidden="false" customHeight="true" outlineLevel="0" collapsed="false">
      <c r="B304" s="150"/>
      <c r="D304" s="151" t="s">
        <v>68</v>
      </c>
      <c r="E304" s="152" t="s">
        <v>355</v>
      </c>
      <c r="F304" s="152" t="s">
        <v>356</v>
      </c>
      <c r="J304" s="153" t="n">
        <f aca="false">BK304</f>
        <v>0</v>
      </c>
      <c r="L304" s="150"/>
      <c r="M304" s="154"/>
      <c r="N304" s="155"/>
      <c r="O304" s="155"/>
      <c r="P304" s="156" t="n">
        <f aca="false">SUM(P305:P329)</f>
        <v>0</v>
      </c>
      <c r="Q304" s="155"/>
      <c r="R304" s="156" t="n">
        <f aca="false">SUM(R305:R329)</f>
        <v>0</v>
      </c>
      <c r="S304" s="155"/>
      <c r="T304" s="157" t="n">
        <f aca="false">SUM(T305:T329)</f>
        <v>0</v>
      </c>
      <c r="AR304" s="151" t="s">
        <v>77</v>
      </c>
      <c r="AT304" s="158" t="s">
        <v>68</v>
      </c>
      <c r="AU304" s="158" t="s">
        <v>69</v>
      </c>
      <c r="AY304" s="151" t="s">
        <v>177</v>
      </c>
      <c r="BK304" s="159" t="n">
        <f aca="false">SUM(BK305:BK329)</f>
        <v>0</v>
      </c>
    </row>
    <row r="305" s="22" customFormat="true" ht="16.5" hidden="false" customHeight="true" outlineLevel="0" collapsed="false">
      <c r="A305" s="17"/>
      <c r="B305" s="160"/>
      <c r="C305" s="161" t="s">
        <v>276</v>
      </c>
      <c r="D305" s="161" t="s">
        <v>179</v>
      </c>
      <c r="E305" s="162" t="s">
        <v>357</v>
      </c>
      <c r="F305" s="163" t="s">
        <v>358</v>
      </c>
      <c r="G305" s="164" t="s">
        <v>182</v>
      </c>
      <c r="H305" s="165" t="n">
        <v>16.224</v>
      </c>
      <c r="I305" s="166"/>
      <c r="J305" s="166" t="n">
        <f aca="false">ROUND(I305*H305,2)</f>
        <v>0</v>
      </c>
      <c r="K305" s="167"/>
      <c r="L305" s="18"/>
      <c r="M305" s="168"/>
      <c r="N305" s="169" t="s">
        <v>34</v>
      </c>
      <c r="O305" s="170" t="n">
        <v>0</v>
      </c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R305" s="172" t="s">
        <v>178</v>
      </c>
      <c r="AT305" s="172" t="s">
        <v>179</v>
      </c>
      <c r="AU305" s="172" t="s">
        <v>77</v>
      </c>
      <c r="AY305" s="3" t="s">
        <v>177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77</v>
      </c>
      <c r="BK305" s="173" t="n">
        <f aca="false">ROUND(I305*H305,2)</f>
        <v>0</v>
      </c>
      <c r="BL305" s="3" t="s">
        <v>178</v>
      </c>
      <c r="BM305" s="172" t="s">
        <v>359</v>
      </c>
    </row>
    <row r="306" s="174" customFormat="true" ht="12.8" hidden="false" customHeight="false" outlineLevel="0" collapsed="false">
      <c r="B306" s="175"/>
      <c r="D306" s="176" t="s">
        <v>183</v>
      </c>
      <c r="E306" s="177"/>
      <c r="F306" s="178" t="s">
        <v>311</v>
      </c>
      <c r="H306" s="177"/>
      <c r="L306" s="175"/>
      <c r="M306" s="179"/>
      <c r="N306" s="180"/>
      <c r="O306" s="180"/>
      <c r="P306" s="180"/>
      <c r="Q306" s="180"/>
      <c r="R306" s="180"/>
      <c r="S306" s="180"/>
      <c r="T306" s="181"/>
      <c r="AT306" s="177" t="s">
        <v>183</v>
      </c>
      <c r="AU306" s="177" t="s">
        <v>77</v>
      </c>
      <c r="AV306" s="174" t="s">
        <v>77</v>
      </c>
      <c r="AW306" s="174" t="s">
        <v>26</v>
      </c>
      <c r="AX306" s="174" t="s">
        <v>69</v>
      </c>
      <c r="AY306" s="177" t="s">
        <v>177</v>
      </c>
    </row>
    <row r="307" s="174" customFormat="true" ht="12.8" hidden="false" customHeight="false" outlineLevel="0" collapsed="false">
      <c r="B307" s="175"/>
      <c r="D307" s="176" t="s">
        <v>183</v>
      </c>
      <c r="E307" s="177"/>
      <c r="F307" s="178" t="s">
        <v>360</v>
      </c>
      <c r="H307" s="177"/>
      <c r="L307" s="175"/>
      <c r="M307" s="179"/>
      <c r="N307" s="180"/>
      <c r="O307" s="180"/>
      <c r="P307" s="180"/>
      <c r="Q307" s="180"/>
      <c r="R307" s="180"/>
      <c r="S307" s="180"/>
      <c r="T307" s="181"/>
      <c r="AT307" s="177" t="s">
        <v>183</v>
      </c>
      <c r="AU307" s="177" t="s">
        <v>77</v>
      </c>
      <c r="AV307" s="174" t="s">
        <v>77</v>
      </c>
      <c r="AW307" s="174" t="s">
        <v>26</v>
      </c>
      <c r="AX307" s="174" t="s">
        <v>69</v>
      </c>
      <c r="AY307" s="177" t="s">
        <v>177</v>
      </c>
    </row>
    <row r="308" s="174" customFormat="true" ht="12.8" hidden="false" customHeight="false" outlineLevel="0" collapsed="false">
      <c r="B308" s="175"/>
      <c r="D308" s="176" t="s">
        <v>183</v>
      </c>
      <c r="E308" s="177"/>
      <c r="F308" s="178" t="s">
        <v>361</v>
      </c>
      <c r="H308" s="177"/>
      <c r="L308" s="175"/>
      <c r="M308" s="179"/>
      <c r="N308" s="180"/>
      <c r="O308" s="180"/>
      <c r="P308" s="180"/>
      <c r="Q308" s="180"/>
      <c r="R308" s="180"/>
      <c r="S308" s="180"/>
      <c r="T308" s="181"/>
      <c r="AT308" s="177" t="s">
        <v>183</v>
      </c>
      <c r="AU308" s="177" t="s">
        <v>77</v>
      </c>
      <c r="AV308" s="174" t="s">
        <v>77</v>
      </c>
      <c r="AW308" s="174" t="s">
        <v>26</v>
      </c>
      <c r="AX308" s="174" t="s">
        <v>69</v>
      </c>
      <c r="AY308" s="177" t="s">
        <v>177</v>
      </c>
    </row>
    <row r="309" s="182" customFormat="true" ht="12.8" hidden="false" customHeight="false" outlineLevel="0" collapsed="false">
      <c r="B309" s="183"/>
      <c r="D309" s="176" t="s">
        <v>183</v>
      </c>
      <c r="E309" s="184"/>
      <c r="F309" s="185" t="s">
        <v>362</v>
      </c>
      <c r="H309" s="186" t="n">
        <v>8.76</v>
      </c>
      <c r="L309" s="183"/>
      <c r="M309" s="187"/>
      <c r="N309" s="188"/>
      <c r="O309" s="188"/>
      <c r="P309" s="188"/>
      <c r="Q309" s="188"/>
      <c r="R309" s="188"/>
      <c r="S309" s="188"/>
      <c r="T309" s="189"/>
      <c r="AT309" s="184" t="s">
        <v>183</v>
      </c>
      <c r="AU309" s="184" t="s">
        <v>77</v>
      </c>
      <c r="AV309" s="182" t="s">
        <v>79</v>
      </c>
      <c r="AW309" s="182" t="s">
        <v>26</v>
      </c>
      <c r="AX309" s="182" t="s">
        <v>69</v>
      </c>
      <c r="AY309" s="184" t="s">
        <v>177</v>
      </c>
    </row>
    <row r="310" s="174" customFormat="true" ht="12.8" hidden="false" customHeight="false" outlineLevel="0" collapsed="false">
      <c r="B310" s="175"/>
      <c r="D310" s="176" t="s">
        <v>183</v>
      </c>
      <c r="E310" s="177"/>
      <c r="F310" s="178" t="s">
        <v>363</v>
      </c>
      <c r="H310" s="177"/>
      <c r="L310" s="175"/>
      <c r="M310" s="179"/>
      <c r="N310" s="180"/>
      <c r="O310" s="180"/>
      <c r="P310" s="180"/>
      <c r="Q310" s="180"/>
      <c r="R310" s="180"/>
      <c r="S310" s="180"/>
      <c r="T310" s="181"/>
      <c r="AT310" s="177" t="s">
        <v>183</v>
      </c>
      <c r="AU310" s="177" t="s">
        <v>77</v>
      </c>
      <c r="AV310" s="174" t="s">
        <v>77</v>
      </c>
      <c r="AW310" s="174" t="s">
        <v>26</v>
      </c>
      <c r="AX310" s="174" t="s">
        <v>69</v>
      </c>
      <c r="AY310" s="177" t="s">
        <v>177</v>
      </c>
    </row>
    <row r="311" s="174" customFormat="true" ht="12.8" hidden="false" customHeight="false" outlineLevel="0" collapsed="false">
      <c r="B311" s="175"/>
      <c r="D311" s="176" t="s">
        <v>183</v>
      </c>
      <c r="E311" s="177"/>
      <c r="F311" s="178" t="s">
        <v>364</v>
      </c>
      <c r="H311" s="177"/>
      <c r="L311" s="175"/>
      <c r="M311" s="179"/>
      <c r="N311" s="180"/>
      <c r="O311" s="180"/>
      <c r="P311" s="180"/>
      <c r="Q311" s="180"/>
      <c r="R311" s="180"/>
      <c r="S311" s="180"/>
      <c r="T311" s="181"/>
      <c r="AT311" s="177" t="s">
        <v>183</v>
      </c>
      <c r="AU311" s="177" t="s">
        <v>77</v>
      </c>
      <c r="AV311" s="174" t="s">
        <v>77</v>
      </c>
      <c r="AW311" s="174" t="s">
        <v>26</v>
      </c>
      <c r="AX311" s="174" t="s">
        <v>69</v>
      </c>
      <c r="AY311" s="177" t="s">
        <v>177</v>
      </c>
    </row>
    <row r="312" s="182" customFormat="true" ht="12.8" hidden="false" customHeight="false" outlineLevel="0" collapsed="false">
      <c r="B312" s="183"/>
      <c r="D312" s="176" t="s">
        <v>183</v>
      </c>
      <c r="E312" s="184"/>
      <c r="F312" s="185" t="s">
        <v>365</v>
      </c>
      <c r="H312" s="186" t="n">
        <v>2.328</v>
      </c>
      <c r="L312" s="183"/>
      <c r="M312" s="187"/>
      <c r="N312" s="188"/>
      <c r="O312" s="188"/>
      <c r="P312" s="188"/>
      <c r="Q312" s="188"/>
      <c r="R312" s="188"/>
      <c r="S312" s="188"/>
      <c r="T312" s="189"/>
      <c r="AT312" s="184" t="s">
        <v>183</v>
      </c>
      <c r="AU312" s="184" t="s">
        <v>77</v>
      </c>
      <c r="AV312" s="182" t="s">
        <v>79</v>
      </c>
      <c r="AW312" s="182" t="s">
        <v>26</v>
      </c>
      <c r="AX312" s="182" t="s">
        <v>69</v>
      </c>
      <c r="AY312" s="184" t="s">
        <v>177</v>
      </c>
    </row>
    <row r="313" s="174" customFormat="true" ht="12.8" hidden="false" customHeight="false" outlineLevel="0" collapsed="false">
      <c r="B313" s="175"/>
      <c r="D313" s="176" t="s">
        <v>183</v>
      </c>
      <c r="E313" s="177"/>
      <c r="F313" s="178" t="s">
        <v>184</v>
      </c>
      <c r="H313" s="177"/>
      <c r="L313" s="175"/>
      <c r="M313" s="179"/>
      <c r="N313" s="180"/>
      <c r="O313" s="180"/>
      <c r="P313" s="180"/>
      <c r="Q313" s="180"/>
      <c r="R313" s="180"/>
      <c r="S313" s="180"/>
      <c r="T313" s="181"/>
      <c r="AT313" s="177" t="s">
        <v>183</v>
      </c>
      <c r="AU313" s="177" t="s">
        <v>77</v>
      </c>
      <c r="AV313" s="174" t="s">
        <v>77</v>
      </c>
      <c r="AW313" s="174" t="s">
        <v>26</v>
      </c>
      <c r="AX313" s="174" t="s">
        <v>69</v>
      </c>
      <c r="AY313" s="177" t="s">
        <v>177</v>
      </c>
    </row>
    <row r="314" s="174" customFormat="true" ht="12.8" hidden="false" customHeight="false" outlineLevel="0" collapsed="false">
      <c r="B314" s="175"/>
      <c r="D314" s="176" t="s">
        <v>183</v>
      </c>
      <c r="E314" s="177"/>
      <c r="F314" s="178" t="s">
        <v>366</v>
      </c>
      <c r="H314" s="177"/>
      <c r="L314" s="175"/>
      <c r="M314" s="179"/>
      <c r="N314" s="180"/>
      <c r="O314" s="180"/>
      <c r="P314" s="180"/>
      <c r="Q314" s="180"/>
      <c r="R314" s="180"/>
      <c r="S314" s="180"/>
      <c r="T314" s="181"/>
      <c r="AT314" s="177" t="s">
        <v>183</v>
      </c>
      <c r="AU314" s="177" t="s">
        <v>77</v>
      </c>
      <c r="AV314" s="174" t="s">
        <v>77</v>
      </c>
      <c r="AW314" s="174" t="s">
        <v>26</v>
      </c>
      <c r="AX314" s="174" t="s">
        <v>69</v>
      </c>
      <c r="AY314" s="177" t="s">
        <v>177</v>
      </c>
    </row>
    <row r="315" s="182" customFormat="true" ht="12.8" hidden="false" customHeight="false" outlineLevel="0" collapsed="false">
      <c r="B315" s="183"/>
      <c r="D315" s="176" t="s">
        <v>183</v>
      </c>
      <c r="E315" s="184"/>
      <c r="F315" s="185" t="s">
        <v>367</v>
      </c>
      <c r="H315" s="186" t="n">
        <v>5.136</v>
      </c>
      <c r="L315" s="183"/>
      <c r="M315" s="187"/>
      <c r="N315" s="188"/>
      <c r="O315" s="188"/>
      <c r="P315" s="188"/>
      <c r="Q315" s="188"/>
      <c r="R315" s="188"/>
      <c r="S315" s="188"/>
      <c r="T315" s="189"/>
      <c r="AT315" s="184" t="s">
        <v>183</v>
      </c>
      <c r="AU315" s="184" t="s">
        <v>77</v>
      </c>
      <c r="AV315" s="182" t="s">
        <v>79</v>
      </c>
      <c r="AW315" s="182" t="s">
        <v>26</v>
      </c>
      <c r="AX315" s="182" t="s">
        <v>69</v>
      </c>
      <c r="AY315" s="184" t="s">
        <v>177</v>
      </c>
    </row>
    <row r="316" s="190" customFormat="true" ht="12.8" hidden="false" customHeight="false" outlineLevel="0" collapsed="false">
      <c r="B316" s="191"/>
      <c r="D316" s="176" t="s">
        <v>183</v>
      </c>
      <c r="E316" s="192"/>
      <c r="F316" s="193" t="s">
        <v>187</v>
      </c>
      <c r="H316" s="194" t="n">
        <v>16.224</v>
      </c>
      <c r="L316" s="191"/>
      <c r="M316" s="195"/>
      <c r="N316" s="196"/>
      <c r="O316" s="196"/>
      <c r="P316" s="196"/>
      <c r="Q316" s="196"/>
      <c r="R316" s="196"/>
      <c r="S316" s="196"/>
      <c r="T316" s="197"/>
      <c r="AT316" s="192" t="s">
        <v>183</v>
      </c>
      <c r="AU316" s="192" t="s">
        <v>77</v>
      </c>
      <c r="AV316" s="190" t="s">
        <v>178</v>
      </c>
      <c r="AW316" s="190" t="s">
        <v>26</v>
      </c>
      <c r="AX316" s="190" t="s">
        <v>77</v>
      </c>
      <c r="AY316" s="192" t="s">
        <v>177</v>
      </c>
    </row>
    <row r="317" s="22" customFormat="true" ht="16.5" hidden="false" customHeight="true" outlineLevel="0" collapsed="false">
      <c r="A317" s="17"/>
      <c r="B317" s="160"/>
      <c r="C317" s="161" t="s">
        <v>286</v>
      </c>
      <c r="D317" s="161" t="s">
        <v>179</v>
      </c>
      <c r="E317" s="162" t="s">
        <v>368</v>
      </c>
      <c r="F317" s="163" t="s">
        <v>369</v>
      </c>
      <c r="G317" s="164" t="s">
        <v>182</v>
      </c>
      <c r="H317" s="165" t="n">
        <v>16.224</v>
      </c>
      <c r="I317" s="166"/>
      <c r="J317" s="166" t="n">
        <f aca="false">ROUND(I317*H317,2)</f>
        <v>0</v>
      </c>
      <c r="K317" s="167"/>
      <c r="L317" s="18"/>
      <c r="M317" s="168"/>
      <c r="N317" s="169" t="s">
        <v>34</v>
      </c>
      <c r="O317" s="170" t="n">
        <v>0</v>
      </c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</v>
      </c>
      <c r="T317" s="171" t="n">
        <f aca="false">S317*H317</f>
        <v>0</v>
      </c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R317" s="172" t="s">
        <v>178</v>
      </c>
      <c r="AT317" s="172" t="s">
        <v>179</v>
      </c>
      <c r="AU317" s="172" t="s">
        <v>77</v>
      </c>
      <c r="AY317" s="3" t="s">
        <v>177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77</v>
      </c>
      <c r="BK317" s="173" t="n">
        <f aca="false">ROUND(I317*H317,2)</f>
        <v>0</v>
      </c>
      <c r="BL317" s="3" t="s">
        <v>178</v>
      </c>
      <c r="BM317" s="172" t="s">
        <v>370</v>
      </c>
    </row>
    <row r="318" s="22" customFormat="true" ht="16.5" hidden="false" customHeight="true" outlineLevel="0" collapsed="false">
      <c r="A318" s="17"/>
      <c r="B318" s="160"/>
      <c r="C318" s="161" t="s">
        <v>291</v>
      </c>
      <c r="D318" s="161" t="s">
        <v>179</v>
      </c>
      <c r="E318" s="162" t="s">
        <v>371</v>
      </c>
      <c r="F318" s="163" t="s">
        <v>372</v>
      </c>
      <c r="G318" s="164" t="s">
        <v>219</v>
      </c>
      <c r="H318" s="165" t="n">
        <v>0.4</v>
      </c>
      <c r="I318" s="166"/>
      <c r="J318" s="166" t="n">
        <f aca="false">ROUND(I318*H318,2)</f>
        <v>0</v>
      </c>
      <c r="K318" s="167"/>
      <c r="L318" s="18"/>
      <c r="M318" s="168"/>
      <c r="N318" s="169" t="s">
        <v>34</v>
      </c>
      <c r="O318" s="170" t="n">
        <v>0</v>
      </c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R318" s="172" t="s">
        <v>178</v>
      </c>
      <c r="AT318" s="172" t="s">
        <v>179</v>
      </c>
      <c r="AU318" s="172" t="s">
        <v>77</v>
      </c>
      <c r="AY318" s="3" t="s">
        <v>177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77</v>
      </c>
      <c r="BK318" s="173" t="n">
        <f aca="false">ROUND(I318*H318,2)</f>
        <v>0</v>
      </c>
      <c r="BL318" s="3" t="s">
        <v>178</v>
      </c>
      <c r="BM318" s="172" t="s">
        <v>373</v>
      </c>
    </row>
    <row r="319" s="174" customFormat="true" ht="12.8" hidden="false" customHeight="false" outlineLevel="0" collapsed="false">
      <c r="B319" s="175"/>
      <c r="D319" s="176" t="s">
        <v>183</v>
      </c>
      <c r="E319" s="177"/>
      <c r="F319" s="178" t="s">
        <v>311</v>
      </c>
      <c r="H319" s="177"/>
      <c r="L319" s="175"/>
      <c r="M319" s="179"/>
      <c r="N319" s="180"/>
      <c r="O319" s="180"/>
      <c r="P319" s="180"/>
      <c r="Q319" s="180"/>
      <c r="R319" s="180"/>
      <c r="S319" s="180"/>
      <c r="T319" s="181"/>
      <c r="AT319" s="177" t="s">
        <v>183</v>
      </c>
      <c r="AU319" s="177" t="s">
        <v>77</v>
      </c>
      <c r="AV319" s="174" t="s">
        <v>77</v>
      </c>
      <c r="AW319" s="174" t="s">
        <v>26</v>
      </c>
      <c r="AX319" s="174" t="s">
        <v>69</v>
      </c>
      <c r="AY319" s="177" t="s">
        <v>177</v>
      </c>
    </row>
    <row r="320" s="174" customFormat="true" ht="12.8" hidden="false" customHeight="false" outlineLevel="0" collapsed="false">
      <c r="B320" s="175"/>
      <c r="D320" s="176" t="s">
        <v>183</v>
      </c>
      <c r="E320" s="177"/>
      <c r="F320" s="178" t="s">
        <v>281</v>
      </c>
      <c r="H320" s="177"/>
      <c r="L320" s="175"/>
      <c r="M320" s="179"/>
      <c r="N320" s="180"/>
      <c r="O320" s="180"/>
      <c r="P320" s="180"/>
      <c r="Q320" s="180"/>
      <c r="R320" s="180"/>
      <c r="S320" s="180"/>
      <c r="T320" s="181"/>
      <c r="AT320" s="177" t="s">
        <v>183</v>
      </c>
      <c r="AU320" s="177" t="s">
        <v>77</v>
      </c>
      <c r="AV320" s="174" t="s">
        <v>77</v>
      </c>
      <c r="AW320" s="174" t="s">
        <v>26</v>
      </c>
      <c r="AX320" s="174" t="s">
        <v>69</v>
      </c>
      <c r="AY320" s="177" t="s">
        <v>177</v>
      </c>
    </row>
    <row r="321" s="174" customFormat="true" ht="12.8" hidden="false" customHeight="false" outlineLevel="0" collapsed="false">
      <c r="B321" s="175"/>
      <c r="D321" s="176" t="s">
        <v>183</v>
      </c>
      <c r="E321" s="177"/>
      <c r="F321" s="178" t="s">
        <v>361</v>
      </c>
      <c r="H321" s="177"/>
      <c r="L321" s="175"/>
      <c r="M321" s="179"/>
      <c r="N321" s="180"/>
      <c r="O321" s="180"/>
      <c r="P321" s="180"/>
      <c r="Q321" s="180"/>
      <c r="R321" s="180"/>
      <c r="S321" s="180"/>
      <c r="T321" s="181"/>
      <c r="AT321" s="177" t="s">
        <v>183</v>
      </c>
      <c r="AU321" s="177" t="s">
        <v>77</v>
      </c>
      <c r="AV321" s="174" t="s">
        <v>77</v>
      </c>
      <c r="AW321" s="174" t="s">
        <v>26</v>
      </c>
      <c r="AX321" s="174" t="s">
        <v>69</v>
      </c>
      <c r="AY321" s="177" t="s">
        <v>177</v>
      </c>
    </row>
    <row r="322" s="182" customFormat="true" ht="12.8" hidden="false" customHeight="false" outlineLevel="0" collapsed="false">
      <c r="B322" s="183"/>
      <c r="D322" s="176" t="s">
        <v>183</v>
      </c>
      <c r="E322" s="184"/>
      <c r="F322" s="185" t="s">
        <v>374</v>
      </c>
      <c r="H322" s="186" t="n">
        <v>0.221</v>
      </c>
      <c r="L322" s="183"/>
      <c r="M322" s="187"/>
      <c r="N322" s="188"/>
      <c r="O322" s="188"/>
      <c r="P322" s="188"/>
      <c r="Q322" s="188"/>
      <c r="R322" s="188"/>
      <c r="S322" s="188"/>
      <c r="T322" s="189"/>
      <c r="AT322" s="184" t="s">
        <v>183</v>
      </c>
      <c r="AU322" s="184" t="s">
        <v>77</v>
      </c>
      <c r="AV322" s="182" t="s">
        <v>79</v>
      </c>
      <c r="AW322" s="182" t="s">
        <v>26</v>
      </c>
      <c r="AX322" s="182" t="s">
        <v>69</v>
      </c>
      <c r="AY322" s="184" t="s">
        <v>177</v>
      </c>
    </row>
    <row r="323" s="174" customFormat="true" ht="12.8" hidden="false" customHeight="false" outlineLevel="0" collapsed="false">
      <c r="B323" s="175"/>
      <c r="D323" s="176" t="s">
        <v>183</v>
      </c>
      <c r="E323" s="177"/>
      <c r="F323" s="178" t="s">
        <v>375</v>
      </c>
      <c r="H323" s="177"/>
      <c r="L323" s="175"/>
      <c r="M323" s="179"/>
      <c r="N323" s="180"/>
      <c r="O323" s="180"/>
      <c r="P323" s="180"/>
      <c r="Q323" s="180"/>
      <c r="R323" s="180"/>
      <c r="S323" s="180"/>
      <c r="T323" s="181"/>
      <c r="AT323" s="177" t="s">
        <v>183</v>
      </c>
      <c r="AU323" s="177" t="s">
        <v>77</v>
      </c>
      <c r="AV323" s="174" t="s">
        <v>77</v>
      </c>
      <c r="AW323" s="174" t="s">
        <v>26</v>
      </c>
      <c r="AX323" s="174" t="s">
        <v>69</v>
      </c>
      <c r="AY323" s="177" t="s">
        <v>177</v>
      </c>
    </row>
    <row r="324" s="182" customFormat="true" ht="12.8" hidden="false" customHeight="false" outlineLevel="0" collapsed="false">
      <c r="B324" s="183"/>
      <c r="D324" s="176" t="s">
        <v>183</v>
      </c>
      <c r="E324" s="184"/>
      <c r="F324" s="185" t="s">
        <v>376</v>
      </c>
      <c r="H324" s="186" t="n">
        <v>0.059</v>
      </c>
      <c r="L324" s="183"/>
      <c r="M324" s="187"/>
      <c r="N324" s="188"/>
      <c r="O324" s="188"/>
      <c r="P324" s="188"/>
      <c r="Q324" s="188"/>
      <c r="R324" s="188"/>
      <c r="S324" s="188"/>
      <c r="T324" s="189"/>
      <c r="AT324" s="184" t="s">
        <v>183</v>
      </c>
      <c r="AU324" s="184" t="s">
        <v>77</v>
      </c>
      <c r="AV324" s="182" t="s">
        <v>79</v>
      </c>
      <c r="AW324" s="182" t="s">
        <v>26</v>
      </c>
      <c r="AX324" s="182" t="s">
        <v>69</v>
      </c>
      <c r="AY324" s="184" t="s">
        <v>177</v>
      </c>
    </row>
    <row r="325" s="174" customFormat="true" ht="12.8" hidden="false" customHeight="false" outlineLevel="0" collapsed="false">
      <c r="B325" s="175"/>
      <c r="D325" s="176" t="s">
        <v>183</v>
      </c>
      <c r="E325" s="177"/>
      <c r="F325" s="178" t="s">
        <v>377</v>
      </c>
      <c r="H325" s="177"/>
      <c r="L325" s="175"/>
      <c r="M325" s="179"/>
      <c r="N325" s="180"/>
      <c r="O325" s="180"/>
      <c r="P325" s="180"/>
      <c r="Q325" s="180"/>
      <c r="R325" s="180"/>
      <c r="S325" s="180"/>
      <c r="T325" s="181"/>
      <c r="AT325" s="177" t="s">
        <v>183</v>
      </c>
      <c r="AU325" s="177" t="s">
        <v>77</v>
      </c>
      <c r="AV325" s="174" t="s">
        <v>77</v>
      </c>
      <c r="AW325" s="174" t="s">
        <v>26</v>
      </c>
      <c r="AX325" s="174" t="s">
        <v>69</v>
      </c>
      <c r="AY325" s="177" t="s">
        <v>177</v>
      </c>
    </row>
    <row r="326" s="182" customFormat="true" ht="12.8" hidden="false" customHeight="false" outlineLevel="0" collapsed="false">
      <c r="B326" s="183"/>
      <c r="D326" s="176" t="s">
        <v>183</v>
      </c>
      <c r="E326" s="184"/>
      <c r="F326" s="185" t="s">
        <v>378</v>
      </c>
      <c r="H326" s="186" t="n">
        <v>0.128</v>
      </c>
      <c r="L326" s="183"/>
      <c r="M326" s="187"/>
      <c r="N326" s="188"/>
      <c r="O326" s="188"/>
      <c r="P326" s="188"/>
      <c r="Q326" s="188"/>
      <c r="R326" s="188"/>
      <c r="S326" s="188"/>
      <c r="T326" s="189"/>
      <c r="AT326" s="184" t="s">
        <v>183</v>
      </c>
      <c r="AU326" s="184" t="s">
        <v>77</v>
      </c>
      <c r="AV326" s="182" t="s">
        <v>79</v>
      </c>
      <c r="AW326" s="182" t="s">
        <v>26</v>
      </c>
      <c r="AX326" s="182" t="s">
        <v>69</v>
      </c>
      <c r="AY326" s="184" t="s">
        <v>177</v>
      </c>
    </row>
    <row r="327" s="190" customFormat="true" ht="12.8" hidden="false" customHeight="false" outlineLevel="0" collapsed="false">
      <c r="B327" s="191"/>
      <c r="D327" s="176" t="s">
        <v>183</v>
      </c>
      <c r="E327" s="192"/>
      <c r="F327" s="193" t="s">
        <v>187</v>
      </c>
      <c r="H327" s="194" t="n">
        <v>0.4</v>
      </c>
      <c r="L327" s="191"/>
      <c r="M327" s="195"/>
      <c r="N327" s="196"/>
      <c r="O327" s="196"/>
      <c r="P327" s="196"/>
      <c r="Q327" s="196"/>
      <c r="R327" s="196"/>
      <c r="S327" s="196"/>
      <c r="T327" s="197"/>
      <c r="AT327" s="192" t="s">
        <v>183</v>
      </c>
      <c r="AU327" s="192" t="s">
        <v>77</v>
      </c>
      <c r="AV327" s="190" t="s">
        <v>178</v>
      </c>
      <c r="AW327" s="190" t="s">
        <v>26</v>
      </c>
      <c r="AX327" s="190" t="s">
        <v>77</v>
      </c>
      <c r="AY327" s="192" t="s">
        <v>177</v>
      </c>
    </row>
    <row r="328" s="22" customFormat="true" ht="16.5" hidden="false" customHeight="true" outlineLevel="0" collapsed="false">
      <c r="A328" s="17"/>
      <c r="B328" s="160"/>
      <c r="C328" s="161" t="s">
        <v>379</v>
      </c>
      <c r="D328" s="161" t="s">
        <v>179</v>
      </c>
      <c r="E328" s="162" t="s">
        <v>380</v>
      </c>
      <c r="F328" s="163" t="s">
        <v>381</v>
      </c>
      <c r="G328" s="164" t="s">
        <v>182</v>
      </c>
      <c r="H328" s="165" t="n">
        <v>5.25</v>
      </c>
      <c r="I328" s="166"/>
      <c r="J328" s="166" t="n">
        <f aca="false">ROUND(I328*H328,2)</f>
        <v>0</v>
      </c>
      <c r="K328" s="167"/>
      <c r="L328" s="18"/>
      <c r="M328" s="168"/>
      <c r="N328" s="169" t="s">
        <v>34</v>
      </c>
      <c r="O328" s="170" t="n">
        <v>0</v>
      </c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R328" s="172" t="s">
        <v>178</v>
      </c>
      <c r="AT328" s="172" t="s">
        <v>179</v>
      </c>
      <c r="AU328" s="172" t="s">
        <v>77</v>
      </c>
      <c r="AY328" s="3" t="s">
        <v>177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77</v>
      </c>
      <c r="BK328" s="173" t="n">
        <f aca="false">ROUND(I328*H328,2)</f>
        <v>0</v>
      </c>
      <c r="BL328" s="3" t="s">
        <v>178</v>
      </c>
      <c r="BM328" s="172" t="s">
        <v>382</v>
      </c>
    </row>
    <row r="329" s="149" customFormat="true" ht="22.9" hidden="false" customHeight="true" outlineLevel="0" collapsed="false">
      <c r="B329" s="150"/>
      <c r="D329" s="151" t="s">
        <v>68</v>
      </c>
      <c r="E329" s="198" t="s">
        <v>383</v>
      </c>
      <c r="F329" s="198" t="s">
        <v>384</v>
      </c>
      <c r="J329" s="199" t="n">
        <f aca="false">BK329</f>
        <v>0</v>
      </c>
      <c r="L329" s="150"/>
      <c r="M329" s="154"/>
      <c r="N329" s="155"/>
      <c r="O329" s="155"/>
      <c r="P329" s="156" t="n">
        <v>0</v>
      </c>
      <c r="Q329" s="155"/>
      <c r="R329" s="156" t="n">
        <v>0</v>
      </c>
      <c r="S329" s="155"/>
      <c r="T329" s="157" t="n">
        <v>0</v>
      </c>
      <c r="AR329" s="151" t="s">
        <v>77</v>
      </c>
      <c r="AT329" s="158" t="s">
        <v>68</v>
      </c>
      <c r="AU329" s="158" t="s">
        <v>77</v>
      </c>
      <c r="AY329" s="151" t="s">
        <v>177</v>
      </c>
      <c r="BK329" s="159" t="n">
        <v>0</v>
      </c>
    </row>
    <row r="330" s="149" customFormat="true" ht="25.9" hidden="false" customHeight="true" outlineLevel="0" collapsed="false">
      <c r="B330" s="150"/>
      <c r="D330" s="151" t="s">
        <v>68</v>
      </c>
      <c r="E330" s="152" t="s">
        <v>385</v>
      </c>
      <c r="F330" s="152" t="s">
        <v>386</v>
      </c>
      <c r="J330" s="153" t="n">
        <f aca="false">BK330</f>
        <v>0</v>
      </c>
      <c r="L330" s="150"/>
      <c r="M330" s="154"/>
      <c r="N330" s="155"/>
      <c r="O330" s="155"/>
      <c r="P330" s="156" t="n">
        <f aca="false">SUM(P331:P335)</f>
        <v>0</v>
      </c>
      <c r="Q330" s="155"/>
      <c r="R330" s="156" t="n">
        <f aca="false">SUM(R331:R335)</f>
        <v>0</v>
      </c>
      <c r="S330" s="155"/>
      <c r="T330" s="157" t="n">
        <f aca="false">SUM(T331:T335)</f>
        <v>0</v>
      </c>
      <c r="AR330" s="151" t="s">
        <v>77</v>
      </c>
      <c r="AT330" s="158" t="s">
        <v>68</v>
      </c>
      <c r="AU330" s="158" t="s">
        <v>69</v>
      </c>
      <c r="AY330" s="151" t="s">
        <v>177</v>
      </c>
      <c r="BK330" s="159" t="n">
        <f aca="false">SUM(BK331:BK335)</f>
        <v>0</v>
      </c>
    </row>
    <row r="331" s="22" customFormat="true" ht="21.75" hidden="false" customHeight="true" outlineLevel="0" collapsed="false">
      <c r="A331" s="17"/>
      <c r="B331" s="160"/>
      <c r="C331" s="161" t="s">
        <v>297</v>
      </c>
      <c r="D331" s="161" t="s">
        <v>179</v>
      </c>
      <c r="E331" s="162" t="s">
        <v>387</v>
      </c>
      <c r="F331" s="163" t="s">
        <v>388</v>
      </c>
      <c r="G331" s="164" t="s">
        <v>389</v>
      </c>
      <c r="H331" s="165" t="n">
        <v>1</v>
      </c>
      <c r="I331" s="166"/>
      <c r="J331" s="166" t="n">
        <f aca="false">ROUND(I331*H331,2)</f>
        <v>0</v>
      </c>
      <c r="K331" s="167"/>
      <c r="L331" s="18"/>
      <c r="M331" s="168"/>
      <c r="N331" s="169" t="s">
        <v>34</v>
      </c>
      <c r="O331" s="170" t="n">
        <v>0</v>
      </c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R331" s="172" t="s">
        <v>178</v>
      </c>
      <c r="AT331" s="172" t="s">
        <v>179</v>
      </c>
      <c r="AU331" s="172" t="s">
        <v>77</v>
      </c>
      <c r="AY331" s="3" t="s">
        <v>177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77</v>
      </c>
      <c r="BK331" s="173" t="n">
        <f aca="false">ROUND(I331*H331,2)</f>
        <v>0</v>
      </c>
      <c r="BL331" s="3" t="s">
        <v>178</v>
      </c>
      <c r="BM331" s="172" t="s">
        <v>390</v>
      </c>
    </row>
    <row r="332" s="174" customFormat="true" ht="12.8" hidden="false" customHeight="false" outlineLevel="0" collapsed="false">
      <c r="B332" s="175"/>
      <c r="D332" s="176" t="s">
        <v>183</v>
      </c>
      <c r="E332" s="177"/>
      <c r="F332" s="178" t="s">
        <v>391</v>
      </c>
      <c r="H332" s="177"/>
      <c r="L332" s="175"/>
      <c r="M332" s="179"/>
      <c r="N332" s="180"/>
      <c r="O332" s="180"/>
      <c r="P332" s="180"/>
      <c r="Q332" s="180"/>
      <c r="R332" s="180"/>
      <c r="S332" s="180"/>
      <c r="T332" s="181"/>
      <c r="AT332" s="177" t="s">
        <v>183</v>
      </c>
      <c r="AU332" s="177" t="s">
        <v>77</v>
      </c>
      <c r="AV332" s="174" t="s">
        <v>77</v>
      </c>
      <c r="AW332" s="174" t="s">
        <v>26</v>
      </c>
      <c r="AX332" s="174" t="s">
        <v>69</v>
      </c>
      <c r="AY332" s="177" t="s">
        <v>177</v>
      </c>
    </row>
    <row r="333" s="182" customFormat="true" ht="12.8" hidden="false" customHeight="false" outlineLevel="0" collapsed="false">
      <c r="B333" s="183"/>
      <c r="D333" s="176" t="s">
        <v>183</v>
      </c>
      <c r="E333" s="184"/>
      <c r="F333" s="185" t="s">
        <v>77</v>
      </c>
      <c r="H333" s="186" t="n">
        <v>1</v>
      </c>
      <c r="L333" s="183"/>
      <c r="M333" s="187"/>
      <c r="N333" s="188"/>
      <c r="O333" s="188"/>
      <c r="P333" s="188"/>
      <c r="Q333" s="188"/>
      <c r="R333" s="188"/>
      <c r="S333" s="188"/>
      <c r="T333" s="189"/>
      <c r="AT333" s="184" t="s">
        <v>183</v>
      </c>
      <c r="AU333" s="184" t="s">
        <v>77</v>
      </c>
      <c r="AV333" s="182" t="s">
        <v>79</v>
      </c>
      <c r="AW333" s="182" t="s">
        <v>26</v>
      </c>
      <c r="AX333" s="182" t="s">
        <v>69</v>
      </c>
      <c r="AY333" s="184" t="s">
        <v>177</v>
      </c>
    </row>
    <row r="334" s="190" customFormat="true" ht="12.8" hidden="false" customHeight="false" outlineLevel="0" collapsed="false">
      <c r="B334" s="191"/>
      <c r="D334" s="176" t="s">
        <v>183</v>
      </c>
      <c r="E334" s="192"/>
      <c r="F334" s="193" t="s">
        <v>187</v>
      </c>
      <c r="H334" s="194" t="n">
        <v>1</v>
      </c>
      <c r="L334" s="191"/>
      <c r="M334" s="195"/>
      <c r="N334" s="196"/>
      <c r="O334" s="196"/>
      <c r="P334" s="196"/>
      <c r="Q334" s="196"/>
      <c r="R334" s="196"/>
      <c r="S334" s="196"/>
      <c r="T334" s="197"/>
      <c r="AT334" s="192" t="s">
        <v>183</v>
      </c>
      <c r="AU334" s="192" t="s">
        <v>77</v>
      </c>
      <c r="AV334" s="190" t="s">
        <v>178</v>
      </c>
      <c r="AW334" s="190" t="s">
        <v>26</v>
      </c>
      <c r="AX334" s="190" t="s">
        <v>77</v>
      </c>
      <c r="AY334" s="192" t="s">
        <v>177</v>
      </c>
    </row>
    <row r="335" s="149" customFormat="true" ht="22.9" hidden="false" customHeight="true" outlineLevel="0" collapsed="false">
      <c r="B335" s="150"/>
      <c r="D335" s="151" t="s">
        <v>68</v>
      </c>
      <c r="E335" s="198" t="s">
        <v>392</v>
      </c>
      <c r="F335" s="198" t="s">
        <v>393</v>
      </c>
      <c r="J335" s="199" t="n">
        <f aca="false">BK335</f>
        <v>0</v>
      </c>
      <c r="L335" s="150"/>
      <c r="M335" s="154"/>
      <c r="N335" s="155"/>
      <c r="O335" s="155"/>
      <c r="P335" s="156" t="n">
        <v>0</v>
      </c>
      <c r="Q335" s="155"/>
      <c r="R335" s="156" t="n">
        <v>0</v>
      </c>
      <c r="S335" s="155"/>
      <c r="T335" s="157" t="n">
        <v>0</v>
      </c>
      <c r="AR335" s="151" t="s">
        <v>77</v>
      </c>
      <c r="AT335" s="158" t="s">
        <v>68</v>
      </c>
      <c r="AU335" s="158" t="s">
        <v>77</v>
      </c>
      <c r="AY335" s="151" t="s">
        <v>177</v>
      </c>
      <c r="BK335" s="159" t="n">
        <v>0</v>
      </c>
    </row>
    <row r="336" s="149" customFormat="true" ht="25.9" hidden="false" customHeight="true" outlineLevel="0" collapsed="false">
      <c r="B336" s="150"/>
      <c r="D336" s="151" t="s">
        <v>68</v>
      </c>
      <c r="E336" s="152" t="s">
        <v>394</v>
      </c>
      <c r="F336" s="152" t="s">
        <v>395</v>
      </c>
      <c r="J336" s="153" t="n">
        <f aca="false">BK336</f>
        <v>0</v>
      </c>
      <c r="L336" s="150"/>
      <c r="M336" s="154"/>
      <c r="N336" s="155"/>
      <c r="O336" s="155"/>
      <c r="P336" s="156" t="n">
        <f aca="false">SUM(P337:P341)</f>
        <v>0</v>
      </c>
      <c r="Q336" s="155"/>
      <c r="R336" s="156" t="n">
        <f aca="false">SUM(R337:R341)</f>
        <v>0</v>
      </c>
      <c r="S336" s="155"/>
      <c r="T336" s="157" t="n">
        <f aca="false">SUM(T337:T341)</f>
        <v>0</v>
      </c>
      <c r="AR336" s="151" t="s">
        <v>77</v>
      </c>
      <c r="AT336" s="158" t="s">
        <v>68</v>
      </c>
      <c r="AU336" s="158" t="s">
        <v>69</v>
      </c>
      <c r="AY336" s="151" t="s">
        <v>177</v>
      </c>
      <c r="BK336" s="159" t="n">
        <f aca="false">SUM(BK337:BK341)</f>
        <v>0</v>
      </c>
    </row>
    <row r="337" s="22" customFormat="true" ht="16.5" hidden="false" customHeight="true" outlineLevel="0" collapsed="false">
      <c r="A337" s="17"/>
      <c r="B337" s="160"/>
      <c r="C337" s="161" t="s">
        <v>396</v>
      </c>
      <c r="D337" s="161" t="s">
        <v>179</v>
      </c>
      <c r="E337" s="162" t="s">
        <v>397</v>
      </c>
      <c r="F337" s="163" t="s">
        <v>398</v>
      </c>
      <c r="G337" s="164" t="s">
        <v>399</v>
      </c>
      <c r="H337" s="165" t="n">
        <v>1</v>
      </c>
      <c r="I337" s="166"/>
      <c r="J337" s="166" t="n">
        <f aca="false">ROUND(I337*H337,2)</f>
        <v>0</v>
      </c>
      <c r="K337" s="167"/>
      <c r="L337" s="18"/>
      <c r="M337" s="168"/>
      <c r="N337" s="169" t="s">
        <v>34</v>
      </c>
      <c r="O337" s="170" t="n">
        <v>0</v>
      </c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</v>
      </c>
      <c r="T337" s="171" t="n">
        <f aca="false">S337*H337</f>
        <v>0</v>
      </c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R337" s="172" t="s">
        <v>178</v>
      </c>
      <c r="AT337" s="172" t="s">
        <v>179</v>
      </c>
      <c r="AU337" s="172" t="s">
        <v>77</v>
      </c>
      <c r="AY337" s="3" t="s">
        <v>177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77</v>
      </c>
      <c r="BK337" s="173" t="n">
        <f aca="false">ROUND(I337*H337,2)</f>
        <v>0</v>
      </c>
      <c r="BL337" s="3" t="s">
        <v>178</v>
      </c>
      <c r="BM337" s="172" t="s">
        <v>400</v>
      </c>
    </row>
    <row r="338" s="22" customFormat="true" ht="16.5" hidden="false" customHeight="true" outlineLevel="0" collapsed="false">
      <c r="A338" s="17"/>
      <c r="B338" s="160"/>
      <c r="C338" s="161" t="s">
        <v>310</v>
      </c>
      <c r="D338" s="161" t="s">
        <v>179</v>
      </c>
      <c r="E338" s="162" t="s">
        <v>401</v>
      </c>
      <c r="F338" s="163" t="s">
        <v>402</v>
      </c>
      <c r="G338" s="164" t="s">
        <v>399</v>
      </c>
      <c r="H338" s="165" t="n">
        <v>1</v>
      </c>
      <c r="I338" s="166"/>
      <c r="J338" s="166" t="n">
        <f aca="false">ROUND(I338*H338,2)</f>
        <v>0</v>
      </c>
      <c r="K338" s="167"/>
      <c r="L338" s="18"/>
      <c r="M338" s="168"/>
      <c r="N338" s="169" t="s">
        <v>34</v>
      </c>
      <c r="O338" s="170" t="n">
        <v>0</v>
      </c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R338" s="172" t="s">
        <v>178</v>
      </c>
      <c r="AT338" s="172" t="s">
        <v>179</v>
      </c>
      <c r="AU338" s="172" t="s">
        <v>77</v>
      </c>
      <c r="AY338" s="3" t="s">
        <v>177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77</v>
      </c>
      <c r="BK338" s="173" t="n">
        <f aca="false">ROUND(I338*H338,2)</f>
        <v>0</v>
      </c>
      <c r="BL338" s="3" t="s">
        <v>178</v>
      </c>
      <c r="BM338" s="172" t="s">
        <v>403</v>
      </c>
    </row>
    <row r="339" s="22" customFormat="true" ht="16.5" hidden="false" customHeight="true" outlineLevel="0" collapsed="false">
      <c r="A339" s="17"/>
      <c r="B339" s="160"/>
      <c r="C339" s="161" t="s">
        <v>404</v>
      </c>
      <c r="D339" s="161" t="s">
        <v>179</v>
      </c>
      <c r="E339" s="162" t="s">
        <v>405</v>
      </c>
      <c r="F339" s="163" t="s">
        <v>406</v>
      </c>
      <c r="G339" s="164" t="s">
        <v>399</v>
      </c>
      <c r="H339" s="165" t="n">
        <v>1</v>
      </c>
      <c r="I339" s="166"/>
      <c r="J339" s="166" t="n">
        <f aca="false">ROUND(I339*H339,2)</f>
        <v>0</v>
      </c>
      <c r="K339" s="167"/>
      <c r="L339" s="18"/>
      <c r="M339" s="168"/>
      <c r="N339" s="169" t="s">
        <v>34</v>
      </c>
      <c r="O339" s="170" t="n">
        <v>0</v>
      </c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R339" s="172" t="s">
        <v>178</v>
      </c>
      <c r="AT339" s="172" t="s">
        <v>179</v>
      </c>
      <c r="AU339" s="172" t="s">
        <v>77</v>
      </c>
      <c r="AY339" s="3" t="s">
        <v>177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77</v>
      </c>
      <c r="BK339" s="173" t="n">
        <f aca="false">ROUND(I339*H339,2)</f>
        <v>0</v>
      </c>
      <c r="BL339" s="3" t="s">
        <v>178</v>
      </c>
      <c r="BM339" s="172" t="s">
        <v>407</v>
      </c>
    </row>
    <row r="340" s="22" customFormat="true" ht="21.75" hidden="false" customHeight="true" outlineLevel="0" collapsed="false">
      <c r="A340" s="17"/>
      <c r="B340" s="160"/>
      <c r="C340" s="161" t="s">
        <v>317</v>
      </c>
      <c r="D340" s="161" t="s">
        <v>179</v>
      </c>
      <c r="E340" s="162" t="s">
        <v>408</v>
      </c>
      <c r="F340" s="163" t="s">
        <v>409</v>
      </c>
      <c r="G340" s="164" t="s">
        <v>399</v>
      </c>
      <c r="H340" s="165" t="n">
        <v>1</v>
      </c>
      <c r="I340" s="166"/>
      <c r="J340" s="166" t="n">
        <f aca="false">ROUND(I340*H340,2)</f>
        <v>0</v>
      </c>
      <c r="K340" s="167"/>
      <c r="L340" s="18"/>
      <c r="M340" s="168"/>
      <c r="N340" s="169" t="s">
        <v>34</v>
      </c>
      <c r="O340" s="170" t="n">
        <v>0</v>
      </c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R340" s="172" t="s">
        <v>178</v>
      </c>
      <c r="AT340" s="172" t="s">
        <v>179</v>
      </c>
      <c r="AU340" s="172" t="s">
        <v>77</v>
      </c>
      <c r="AY340" s="3" t="s">
        <v>177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77</v>
      </c>
      <c r="BK340" s="173" t="n">
        <f aca="false">ROUND(I340*H340,2)</f>
        <v>0</v>
      </c>
      <c r="BL340" s="3" t="s">
        <v>178</v>
      </c>
      <c r="BM340" s="172" t="s">
        <v>410</v>
      </c>
    </row>
    <row r="341" s="149" customFormat="true" ht="22.9" hidden="false" customHeight="true" outlineLevel="0" collapsed="false">
      <c r="B341" s="150"/>
      <c r="D341" s="151" t="s">
        <v>68</v>
      </c>
      <c r="E341" s="198" t="s">
        <v>411</v>
      </c>
      <c r="F341" s="198" t="s">
        <v>412</v>
      </c>
      <c r="J341" s="199" t="n">
        <f aca="false">BK341</f>
        <v>0</v>
      </c>
      <c r="L341" s="150"/>
      <c r="M341" s="154"/>
      <c r="N341" s="155"/>
      <c r="O341" s="155"/>
      <c r="P341" s="156" t="n">
        <v>0</v>
      </c>
      <c r="Q341" s="155"/>
      <c r="R341" s="156" t="n">
        <v>0</v>
      </c>
      <c r="S341" s="155"/>
      <c r="T341" s="157" t="n">
        <v>0</v>
      </c>
      <c r="AR341" s="151" t="s">
        <v>77</v>
      </c>
      <c r="AT341" s="158" t="s">
        <v>68</v>
      </c>
      <c r="AU341" s="158" t="s">
        <v>77</v>
      </c>
      <c r="AY341" s="151" t="s">
        <v>177</v>
      </c>
      <c r="BK341" s="159" t="n">
        <v>0</v>
      </c>
    </row>
    <row r="342" s="149" customFormat="true" ht="25.9" hidden="false" customHeight="true" outlineLevel="0" collapsed="false">
      <c r="B342" s="150"/>
      <c r="D342" s="151" t="s">
        <v>68</v>
      </c>
      <c r="E342" s="152" t="s">
        <v>413</v>
      </c>
      <c r="F342" s="152" t="s">
        <v>414</v>
      </c>
      <c r="J342" s="153" t="n">
        <f aca="false">BK342</f>
        <v>0</v>
      </c>
      <c r="L342" s="150"/>
      <c r="M342" s="154"/>
      <c r="N342" s="155"/>
      <c r="O342" s="155"/>
      <c r="P342" s="156" t="n">
        <f aca="false">SUM(P343:P348)</f>
        <v>0</v>
      </c>
      <c r="Q342" s="155"/>
      <c r="R342" s="156" t="n">
        <f aca="false">SUM(R343:R348)</f>
        <v>0</v>
      </c>
      <c r="S342" s="155"/>
      <c r="T342" s="157" t="n">
        <f aca="false">SUM(T343:T348)</f>
        <v>0</v>
      </c>
      <c r="AR342" s="151" t="s">
        <v>77</v>
      </c>
      <c r="AT342" s="158" t="s">
        <v>68</v>
      </c>
      <c r="AU342" s="158" t="s">
        <v>69</v>
      </c>
      <c r="AY342" s="151" t="s">
        <v>177</v>
      </c>
      <c r="BK342" s="159" t="n">
        <f aca="false">SUM(BK343:BK348)</f>
        <v>0</v>
      </c>
    </row>
    <row r="343" s="22" customFormat="true" ht="33" hidden="false" customHeight="true" outlineLevel="0" collapsed="false">
      <c r="A343" s="17"/>
      <c r="B343" s="160"/>
      <c r="C343" s="161" t="s">
        <v>415</v>
      </c>
      <c r="D343" s="161" t="s">
        <v>179</v>
      </c>
      <c r="E343" s="162" t="s">
        <v>416</v>
      </c>
      <c r="F343" s="163" t="s">
        <v>417</v>
      </c>
      <c r="G343" s="164" t="s">
        <v>399</v>
      </c>
      <c r="H343" s="165" t="n">
        <v>1</v>
      </c>
      <c r="I343" s="166"/>
      <c r="J343" s="166" t="n">
        <f aca="false">ROUND(I343*H343,2)</f>
        <v>0</v>
      </c>
      <c r="K343" s="167"/>
      <c r="L343" s="18"/>
      <c r="M343" s="168"/>
      <c r="N343" s="169" t="s">
        <v>34</v>
      </c>
      <c r="O343" s="170" t="n">
        <v>0</v>
      </c>
      <c r="P343" s="170" t="n">
        <f aca="false">O343*H343</f>
        <v>0</v>
      </c>
      <c r="Q343" s="170" t="n">
        <v>0</v>
      </c>
      <c r="R343" s="170" t="n">
        <f aca="false">Q343*H343</f>
        <v>0</v>
      </c>
      <c r="S343" s="170" t="n">
        <v>0</v>
      </c>
      <c r="T343" s="171" t="n">
        <f aca="false">S343*H343</f>
        <v>0</v>
      </c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R343" s="172" t="s">
        <v>178</v>
      </c>
      <c r="AT343" s="172" t="s">
        <v>179</v>
      </c>
      <c r="AU343" s="172" t="s">
        <v>77</v>
      </c>
      <c r="AY343" s="3" t="s">
        <v>177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77</v>
      </c>
      <c r="BK343" s="173" t="n">
        <f aca="false">ROUND(I343*H343,2)</f>
        <v>0</v>
      </c>
      <c r="BL343" s="3" t="s">
        <v>178</v>
      </c>
      <c r="BM343" s="172" t="s">
        <v>418</v>
      </c>
    </row>
    <row r="344" s="22" customFormat="true" ht="21.75" hidden="false" customHeight="true" outlineLevel="0" collapsed="false">
      <c r="A344" s="17"/>
      <c r="B344" s="160"/>
      <c r="C344" s="161" t="s">
        <v>320</v>
      </c>
      <c r="D344" s="161" t="s">
        <v>179</v>
      </c>
      <c r="E344" s="162" t="s">
        <v>419</v>
      </c>
      <c r="F344" s="163" t="s">
        <v>420</v>
      </c>
      <c r="G344" s="164" t="s">
        <v>399</v>
      </c>
      <c r="H344" s="165" t="n">
        <v>1</v>
      </c>
      <c r="I344" s="166"/>
      <c r="J344" s="166" t="n">
        <f aca="false">ROUND(I344*H344,2)</f>
        <v>0</v>
      </c>
      <c r="K344" s="167"/>
      <c r="L344" s="18"/>
      <c r="M344" s="168"/>
      <c r="N344" s="169" t="s">
        <v>34</v>
      </c>
      <c r="O344" s="170" t="n">
        <v>0</v>
      </c>
      <c r="P344" s="170" t="n">
        <f aca="false">O344*H344</f>
        <v>0</v>
      </c>
      <c r="Q344" s="170" t="n">
        <v>0</v>
      </c>
      <c r="R344" s="170" t="n">
        <f aca="false">Q344*H344</f>
        <v>0</v>
      </c>
      <c r="S344" s="170" t="n">
        <v>0</v>
      </c>
      <c r="T344" s="171" t="n">
        <f aca="false">S344*H344</f>
        <v>0</v>
      </c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R344" s="172" t="s">
        <v>178</v>
      </c>
      <c r="AT344" s="172" t="s">
        <v>179</v>
      </c>
      <c r="AU344" s="172" t="s">
        <v>77</v>
      </c>
      <c r="AY344" s="3" t="s">
        <v>177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77</v>
      </c>
      <c r="BK344" s="173" t="n">
        <f aca="false">ROUND(I344*H344,2)</f>
        <v>0</v>
      </c>
      <c r="BL344" s="3" t="s">
        <v>178</v>
      </c>
      <c r="BM344" s="172" t="s">
        <v>421</v>
      </c>
    </row>
    <row r="345" s="22" customFormat="true" ht="33" hidden="false" customHeight="true" outlineLevel="0" collapsed="false">
      <c r="A345" s="17"/>
      <c r="B345" s="160"/>
      <c r="C345" s="161" t="s">
        <v>422</v>
      </c>
      <c r="D345" s="161" t="s">
        <v>179</v>
      </c>
      <c r="E345" s="162" t="s">
        <v>423</v>
      </c>
      <c r="F345" s="163" t="s">
        <v>424</v>
      </c>
      <c r="G345" s="164" t="s">
        <v>399</v>
      </c>
      <c r="H345" s="165" t="n">
        <v>1</v>
      </c>
      <c r="I345" s="166"/>
      <c r="J345" s="166" t="n">
        <f aca="false">ROUND(I345*H345,2)</f>
        <v>0</v>
      </c>
      <c r="K345" s="167"/>
      <c r="L345" s="18"/>
      <c r="M345" s="168"/>
      <c r="N345" s="169" t="s">
        <v>34</v>
      </c>
      <c r="O345" s="170" t="n">
        <v>0</v>
      </c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</v>
      </c>
      <c r="T345" s="171" t="n">
        <f aca="false">S345*H345</f>
        <v>0</v>
      </c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R345" s="172" t="s">
        <v>178</v>
      </c>
      <c r="AT345" s="172" t="s">
        <v>179</v>
      </c>
      <c r="AU345" s="172" t="s">
        <v>77</v>
      </c>
      <c r="AY345" s="3" t="s">
        <v>177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77</v>
      </c>
      <c r="BK345" s="173" t="n">
        <f aca="false">ROUND(I345*H345,2)</f>
        <v>0</v>
      </c>
      <c r="BL345" s="3" t="s">
        <v>178</v>
      </c>
      <c r="BM345" s="172" t="s">
        <v>425</v>
      </c>
    </row>
    <row r="346" s="22" customFormat="true" ht="21.75" hidden="false" customHeight="true" outlineLevel="0" collapsed="false">
      <c r="A346" s="17"/>
      <c r="B346" s="160"/>
      <c r="C346" s="161" t="s">
        <v>327</v>
      </c>
      <c r="D346" s="161" t="s">
        <v>179</v>
      </c>
      <c r="E346" s="162" t="s">
        <v>426</v>
      </c>
      <c r="F346" s="163" t="s">
        <v>427</v>
      </c>
      <c r="G346" s="164" t="s">
        <v>399</v>
      </c>
      <c r="H346" s="165" t="n">
        <v>1</v>
      </c>
      <c r="I346" s="166"/>
      <c r="J346" s="166" t="n">
        <f aca="false">ROUND(I346*H346,2)</f>
        <v>0</v>
      </c>
      <c r="K346" s="167"/>
      <c r="L346" s="18"/>
      <c r="M346" s="168"/>
      <c r="N346" s="169" t="s">
        <v>34</v>
      </c>
      <c r="O346" s="170" t="n">
        <v>0</v>
      </c>
      <c r="P346" s="170" t="n">
        <f aca="false">O346*H346</f>
        <v>0</v>
      </c>
      <c r="Q346" s="170" t="n">
        <v>0</v>
      </c>
      <c r="R346" s="170" t="n">
        <f aca="false">Q346*H346</f>
        <v>0</v>
      </c>
      <c r="S346" s="170" t="n">
        <v>0</v>
      </c>
      <c r="T346" s="171" t="n">
        <f aca="false">S346*H346</f>
        <v>0</v>
      </c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R346" s="172" t="s">
        <v>178</v>
      </c>
      <c r="AT346" s="172" t="s">
        <v>179</v>
      </c>
      <c r="AU346" s="172" t="s">
        <v>77</v>
      </c>
      <c r="AY346" s="3" t="s">
        <v>177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77</v>
      </c>
      <c r="BK346" s="173" t="n">
        <f aca="false">ROUND(I346*H346,2)</f>
        <v>0</v>
      </c>
      <c r="BL346" s="3" t="s">
        <v>178</v>
      </c>
      <c r="BM346" s="172" t="s">
        <v>428</v>
      </c>
    </row>
    <row r="347" s="22" customFormat="true" ht="21.75" hidden="false" customHeight="true" outlineLevel="0" collapsed="false">
      <c r="A347" s="17"/>
      <c r="B347" s="160"/>
      <c r="C347" s="161" t="s">
        <v>429</v>
      </c>
      <c r="D347" s="161" t="s">
        <v>179</v>
      </c>
      <c r="E347" s="162" t="s">
        <v>430</v>
      </c>
      <c r="F347" s="163" t="s">
        <v>431</v>
      </c>
      <c r="G347" s="164" t="s">
        <v>399</v>
      </c>
      <c r="H347" s="165" t="n">
        <v>1</v>
      </c>
      <c r="I347" s="166"/>
      <c r="J347" s="166" t="n">
        <f aca="false">ROUND(I347*H347,2)</f>
        <v>0</v>
      </c>
      <c r="K347" s="167"/>
      <c r="L347" s="18"/>
      <c r="M347" s="168"/>
      <c r="N347" s="169" t="s">
        <v>34</v>
      </c>
      <c r="O347" s="170" t="n">
        <v>0</v>
      </c>
      <c r="P347" s="170" t="n">
        <f aca="false">O347*H347</f>
        <v>0</v>
      </c>
      <c r="Q347" s="170" t="n">
        <v>0</v>
      </c>
      <c r="R347" s="170" t="n">
        <f aca="false">Q347*H347</f>
        <v>0</v>
      </c>
      <c r="S347" s="170" t="n">
        <v>0</v>
      </c>
      <c r="T347" s="171" t="n">
        <f aca="false">S347*H347</f>
        <v>0</v>
      </c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R347" s="172" t="s">
        <v>178</v>
      </c>
      <c r="AT347" s="172" t="s">
        <v>179</v>
      </c>
      <c r="AU347" s="172" t="s">
        <v>77</v>
      </c>
      <c r="AY347" s="3" t="s">
        <v>177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77</v>
      </c>
      <c r="BK347" s="173" t="n">
        <f aca="false">ROUND(I347*H347,2)</f>
        <v>0</v>
      </c>
      <c r="BL347" s="3" t="s">
        <v>178</v>
      </c>
      <c r="BM347" s="172" t="s">
        <v>432</v>
      </c>
    </row>
    <row r="348" s="149" customFormat="true" ht="22.9" hidden="false" customHeight="true" outlineLevel="0" collapsed="false">
      <c r="B348" s="150"/>
      <c r="D348" s="151" t="s">
        <v>68</v>
      </c>
      <c r="E348" s="198" t="s">
        <v>433</v>
      </c>
      <c r="F348" s="198" t="s">
        <v>434</v>
      </c>
      <c r="J348" s="199" t="n">
        <f aca="false">BK348</f>
        <v>0</v>
      </c>
      <c r="L348" s="150"/>
      <c r="M348" s="154"/>
      <c r="N348" s="155"/>
      <c r="O348" s="155"/>
      <c r="P348" s="156" t="n">
        <v>0</v>
      </c>
      <c r="Q348" s="155"/>
      <c r="R348" s="156" t="n">
        <v>0</v>
      </c>
      <c r="S348" s="155"/>
      <c r="T348" s="157" t="n">
        <v>0</v>
      </c>
      <c r="AR348" s="151" t="s">
        <v>77</v>
      </c>
      <c r="AT348" s="158" t="s">
        <v>68</v>
      </c>
      <c r="AU348" s="158" t="s">
        <v>77</v>
      </c>
      <c r="AY348" s="151" t="s">
        <v>177</v>
      </c>
      <c r="BK348" s="159" t="n">
        <v>0</v>
      </c>
    </row>
    <row r="349" s="149" customFormat="true" ht="25.9" hidden="false" customHeight="true" outlineLevel="0" collapsed="false">
      <c r="B349" s="150"/>
      <c r="D349" s="151" t="s">
        <v>68</v>
      </c>
      <c r="E349" s="152" t="s">
        <v>435</v>
      </c>
      <c r="F349" s="152" t="s">
        <v>436</v>
      </c>
      <c r="J349" s="153" t="n">
        <f aca="false">BK349</f>
        <v>0</v>
      </c>
      <c r="L349" s="150"/>
      <c r="M349" s="154"/>
      <c r="N349" s="155"/>
      <c r="O349" s="155"/>
      <c r="P349" s="156" t="n">
        <f aca="false">SUM(P350:P354)</f>
        <v>0</v>
      </c>
      <c r="Q349" s="155"/>
      <c r="R349" s="156" t="n">
        <f aca="false">SUM(R350:R354)</f>
        <v>0</v>
      </c>
      <c r="S349" s="155"/>
      <c r="T349" s="157" t="n">
        <f aca="false">SUM(T350:T354)</f>
        <v>0</v>
      </c>
      <c r="AR349" s="151" t="s">
        <v>77</v>
      </c>
      <c r="AT349" s="158" t="s">
        <v>68</v>
      </c>
      <c r="AU349" s="158" t="s">
        <v>69</v>
      </c>
      <c r="AY349" s="151" t="s">
        <v>177</v>
      </c>
      <c r="BK349" s="159" t="n">
        <f aca="false">SUM(BK350:BK354)</f>
        <v>0</v>
      </c>
    </row>
    <row r="350" s="22" customFormat="true" ht="16.5" hidden="false" customHeight="true" outlineLevel="0" collapsed="false">
      <c r="A350" s="17"/>
      <c r="B350" s="160"/>
      <c r="C350" s="161" t="s">
        <v>306</v>
      </c>
      <c r="D350" s="161" t="s">
        <v>179</v>
      </c>
      <c r="E350" s="162" t="s">
        <v>437</v>
      </c>
      <c r="F350" s="163" t="s">
        <v>438</v>
      </c>
      <c r="G350" s="164" t="s">
        <v>223</v>
      </c>
      <c r="H350" s="165" t="n">
        <v>385.12</v>
      </c>
      <c r="I350" s="166"/>
      <c r="J350" s="166" t="n">
        <f aca="false">ROUND(I350*H350,2)</f>
        <v>0</v>
      </c>
      <c r="K350" s="167"/>
      <c r="L350" s="18"/>
      <c r="M350" s="168"/>
      <c r="N350" s="169" t="s">
        <v>34</v>
      </c>
      <c r="O350" s="170" t="n">
        <v>0</v>
      </c>
      <c r="P350" s="170" t="n">
        <f aca="false">O350*H350</f>
        <v>0</v>
      </c>
      <c r="Q350" s="170" t="n">
        <v>0</v>
      </c>
      <c r="R350" s="170" t="n">
        <f aca="false">Q350*H350</f>
        <v>0</v>
      </c>
      <c r="S350" s="170" t="n">
        <v>0</v>
      </c>
      <c r="T350" s="171" t="n">
        <f aca="false">S350*H350</f>
        <v>0</v>
      </c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R350" s="172" t="s">
        <v>178</v>
      </c>
      <c r="AT350" s="172" t="s">
        <v>179</v>
      </c>
      <c r="AU350" s="172" t="s">
        <v>77</v>
      </c>
      <c r="AY350" s="3" t="s">
        <v>177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77</v>
      </c>
      <c r="BK350" s="173" t="n">
        <f aca="false">ROUND(I350*H350,2)</f>
        <v>0</v>
      </c>
      <c r="BL350" s="3" t="s">
        <v>178</v>
      </c>
      <c r="BM350" s="172" t="s">
        <v>435</v>
      </c>
    </row>
    <row r="351" s="174" customFormat="true" ht="12.8" hidden="false" customHeight="false" outlineLevel="0" collapsed="false">
      <c r="B351" s="175"/>
      <c r="D351" s="176" t="s">
        <v>183</v>
      </c>
      <c r="E351" s="177"/>
      <c r="F351" s="178" t="s">
        <v>439</v>
      </c>
      <c r="H351" s="177"/>
      <c r="L351" s="175"/>
      <c r="M351" s="179"/>
      <c r="N351" s="180"/>
      <c r="O351" s="180"/>
      <c r="P351" s="180"/>
      <c r="Q351" s="180"/>
      <c r="R351" s="180"/>
      <c r="S351" s="180"/>
      <c r="T351" s="181"/>
      <c r="AT351" s="177" t="s">
        <v>183</v>
      </c>
      <c r="AU351" s="177" t="s">
        <v>77</v>
      </c>
      <c r="AV351" s="174" t="s">
        <v>77</v>
      </c>
      <c r="AW351" s="174" t="s">
        <v>26</v>
      </c>
      <c r="AX351" s="174" t="s">
        <v>69</v>
      </c>
      <c r="AY351" s="177" t="s">
        <v>177</v>
      </c>
    </row>
    <row r="352" s="182" customFormat="true" ht="19.5" hidden="false" customHeight="false" outlineLevel="0" collapsed="false">
      <c r="B352" s="183"/>
      <c r="D352" s="176" t="s">
        <v>183</v>
      </c>
      <c r="E352" s="184"/>
      <c r="F352" s="185" t="s">
        <v>440</v>
      </c>
      <c r="H352" s="186" t="n">
        <v>385.12</v>
      </c>
      <c r="L352" s="183"/>
      <c r="M352" s="187"/>
      <c r="N352" s="188"/>
      <c r="O352" s="188"/>
      <c r="P352" s="188"/>
      <c r="Q352" s="188"/>
      <c r="R352" s="188"/>
      <c r="S352" s="188"/>
      <c r="T352" s="189"/>
      <c r="AT352" s="184" t="s">
        <v>183</v>
      </c>
      <c r="AU352" s="184" t="s">
        <v>77</v>
      </c>
      <c r="AV352" s="182" t="s">
        <v>79</v>
      </c>
      <c r="AW352" s="182" t="s">
        <v>26</v>
      </c>
      <c r="AX352" s="182" t="s">
        <v>69</v>
      </c>
      <c r="AY352" s="184" t="s">
        <v>177</v>
      </c>
    </row>
    <row r="353" s="190" customFormat="true" ht="12.8" hidden="false" customHeight="false" outlineLevel="0" collapsed="false">
      <c r="B353" s="191"/>
      <c r="D353" s="176" t="s">
        <v>183</v>
      </c>
      <c r="E353" s="192"/>
      <c r="F353" s="193" t="s">
        <v>187</v>
      </c>
      <c r="H353" s="194" t="n">
        <v>385.12</v>
      </c>
      <c r="L353" s="191"/>
      <c r="M353" s="195"/>
      <c r="N353" s="196"/>
      <c r="O353" s="196"/>
      <c r="P353" s="196"/>
      <c r="Q353" s="196"/>
      <c r="R353" s="196"/>
      <c r="S353" s="196"/>
      <c r="T353" s="197"/>
      <c r="AT353" s="192" t="s">
        <v>183</v>
      </c>
      <c r="AU353" s="192" t="s">
        <v>77</v>
      </c>
      <c r="AV353" s="190" t="s">
        <v>178</v>
      </c>
      <c r="AW353" s="190" t="s">
        <v>26</v>
      </c>
      <c r="AX353" s="190" t="s">
        <v>77</v>
      </c>
      <c r="AY353" s="192" t="s">
        <v>177</v>
      </c>
    </row>
    <row r="354" s="149" customFormat="true" ht="22.9" hidden="false" customHeight="true" outlineLevel="0" collapsed="false">
      <c r="B354" s="150"/>
      <c r="D354" s="151" t="s">
        <v>68</v>
      </c>
      <c r="E354" s="198" t="s">
        <v>441</v>
      </c>
      <c r="F354" s="198" t="s">
        <v>442</v>
      </c>
      <c r="J354" s="199" t="n">
        <f aca="false">BK354</f>
        <v>0</v>
      </c>
      <c r="L354" s="150"/>
      <c r="M354" s="154"/>
      <c r="N354" s="155"/>
      <c r="O354" s="155"/>
      <c r="P354" s="156" t="n">
        <v>0</v>
      </c>
      <c r="Q354" s="155"/>
      <c r="R354" s="156" t="n">
        <v>0</v>
      </c>
      <c r="S354" s="155"/>
      <c r="T354" s="157" t="n">
        <v>0</v>
      </c>
      <c r="AR354" s="151" t="s">
        <v>77</v>
      </c>
      <c r="AT354" s="158" t="s">
        <v>68</v>
      </c>
      <c r="AU354" s="158" t="s">
        <v>77</v>
      </c>
      <c r="AY354" s="151" t="s">
        <v>177</v>
      </c>
      <c r="BK354" s="159" t="n">
        <v>0</v>
      </c>
    </row>
    <row r="355" s="149" customFormat="true" ht="25.9" hidden="false" customHeight="true" outlineLevel="0" collapsed="false">
      <c r="B355" s="150"/>
      <c r="D355" s="151" t="s">
        <v>68</v>
      </c>
      <c r="E355" s="152" t="s">
        <v>443</v>
      </c>
      <c r="F355" s="152" t="s">
        <v>444</v>
      </c>
      <c r="J355" s="153" t="n">
        <f aca="false">BK355</f>
        <v>0</v>
      </c>
      <c r="L355" s="150"/>
      <c r="M355" s="154"/>
      <c r="N355" s="155"/>
      <c r="O355" s="155"/>
      <c r="P355" s="156" t="n">
        <f aca="false">SUM(P356:P375)</f>
        <v>0</v>
      </c>
      <c r="Q355" s="155"/>
      <c r="R355" s="156" t="n">
        <f aca="false">SUM(R356:R375)</f>
        <v>0</v>
      </c>
      <c r="S355" s="155"/>
      <c r="T355" s="157" t="n">
        <f aca="false">SUM(T356:T375)</f>
        <v>0</v>
      </c>
      <c r="AR355" s="151" t="s">
        <v>77</v>
      </c>
      <c r="AT355" s="158" t="s">
        <v>68</v>
      </c>
      <c r="AU355" s="158" t="s">
        <v>69</v>
      </c>
      <c r="AY355" s="151" t="s">
        <v>177</v>
      </c>
      <c r="BK355" s="159" t="n">
        <f aca="false">SUM(BK356:BK375)</f>
        <v>0</v>
      </c>
    </row>
    <row r="356" s="22" customFormat="true" ht="21.75" hidden="false" customHeight="true" outlineLevel="0" collapsed="false">
      <c r="A356" s="17"/>
      <c r="B356" s="160"/>
      <c r="C356" s="161" t="s">
        <v>339</v>
      </c>
      <c r="D356" s="161" t="s">
        <v>179</v>
      </c>
      <c r="E356" s="162" t="s">
        <v>445</v>
      </c>
      <c r="F356" s="163" t="s">
        <v>446</v>
      </c>
      <c r="G356" s="164" t="s">
        <v>223</v>
      </c>
      <c r="H356" s="165" t="n">
        <v>63</v>
      </c>
      <c r="I356" s="166"/>
      <c r="J356" s="166" t="n">
        <f aca="false">ROUND(I356*H356,2)</f>
        <v>0</v>
      </c>
      <c r="K356" s="167"/>
      <c r="L356" s="18"/>
      <c r="M356" s="168"/>
      <c r="N356" s="169" t="s">
        <v>34</v>
      </c>
      <c r="O356" s="170" t="n">
        <v>0</v>
      </c>
      <c r="P356" s="170" t="n">
        <f aca="false">O356*H356</f>
        <v>0</v>
      </c>
      <c r="Q356" s="170" t="n">
        <v>0</v>
      </c>
      <c r="R356" s="170" t="n">
        <f aca="false">Q356*H356</f>
        <v>0</v>
      </c>
      <c r="S356" s="170" t="n">
        <v>0</v>
      </c>
      <c r="T356" s="171" t="n">
        <f aca="false">S356*H356</f>
        <v>0</v>
      </c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R356" s="172" t="s">
        <v>178</v>
      </c>
      <c r="AT356" s="172" t="s">
        <v>179</v>
      </c>
      <c r="AU356" s="172" t="s">
        <v>77</v>
      </c>
      <c r="AY356" s="3" t="s">
        <v>177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77</v>
      </c>
      <c r="BK356" s="173" t="n">
        <f aca="false">ROUND(I356*H356,2)</f>
        <v>0</v>
      </c>
      <c r="BL356" s="3" t="s">
        <v>178</v>
      </c>
      <c r="BM356" s="172" t="s">
        <v>447</v>
      </c>
    </row>
    <row r="357" s="22" customFormat="true" ht="16.5" hidden="false" customHeight="true" outlineLevel="0" collapsed="false">
      <c r="A357" s="17"/>
      <c r="B357" s="160"/>
      <c r="C357" s="161" t="s">
        <v>355</v>
      </c>
      <c r="D357" s="161" t="s">
        <v>179</v>
      </c>
      <c r="E357" s="162" t="s">
        <v>448</v>
      </c>
      <c r="F357" s="163" t="s">
        <v>449</v>
      </c>
      <c r="G357" s="164" t="s">
        <v>223</v>
      </c>
      <c r="H357" s="165" t="n">
        <v>595.12</v>
      </c>
      <c r="I357" s="166"/>
      <c r="J357" s="166" t="n">
        <f aca="false">ROUND(I357*H357,2)</f>
        <v>0</v>
      </c>
      <c r="K357" s="167"/>
      <c r="L357" s="18"/>
      <c r="M357" s="168"/>
      <c r="N357" s="169" t="s">
        <v>34</v>
      </c>
      <c r="O357" s="170" t="n">
        <v>0</v>
      </c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</v>
      </c>
      <c r="T357" s="171" t="n">
        <f aca="false">S357*H357</f>
        <v>0</v>
      </c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R357" s="172" t="s">
        <v>178</v>
      </c>
      <c r="AT357" s="172" t="s">
        <v>179</v>
      </c>
      <c r="AU357" s="172" t="s">
        <v>77</v>
      </c>
      <c r="AY357" s="3" t="s">
        <v>177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77</v>
      </c>
      <c r="BK357" s="173" t="n">
        <f aca="false">ROUND(I357*H357,2)</f>
        <v>0</v>
      </c>
      <c r="BL357" s="3" t="s">
        <v>178</v>
      </c>
      <c r="BM357" s="172" t="s">
        <v>450</v>
      </c>
    </row>
    <row r="358" s="174" customFormat="true" ht="12.8" hidden="false" customHeight="false" outlineLevel="0" collapsed="false">
      <c r="B358" s="175"/>
      <c r="D358" s="176" t="s">
        <v>183</v>
      </c>
      <c r="E358" s="177"/>
      <c r="F358" s="178" t="s">
        <v>332</v>
      </c>
      <c r="H358" s="177"/>
      <c r="L358" s="175"/>
      <c r="M358" s="179"/>
      <c r="N358" s="180"/>
      <c r="O358" s="180"/>
      <c r="P358" s="180"/>
      <c r="Q358" s="180"/>
      <c r="R358" s="180"/>
      <c r="S358" s="180"/>
      <c r="T358" s="181"/>
      <c r="AT358" s="177" t="s">
        <v>183</v>
      </c>
      <c r="AU358" s="177" t="s">
        <v>77</v>
      </c>
      <c r="AV358" s="174" t="s">
        <v>77</v>
      </c>
      <c r="AW358" s="174" t="s">
        <v>26</v>
      </c>
      <c r="AX358" s="174" t="s">
        <v>69</v>
      </c>
      <c r="AY358" s="177" t="s">
        <v>177</v>
      </c>
    </row>
    <row r="359" s="182" customFormat="true" ht="12.8" hidden="false" customHeight="false" outlineLevel="0" collapsed="false">
      <c r="B359" s="183"/>
      <c r="D359" s="176" t="s">
        <v>183</v>
      </c>
      <c r="E359" s="184"/>
      <c r="F359" s="185" t="s">
        <v>451</v>
      </c>
      <c r="H359" s="186" t="n">
        <v>595.12</v>
      </c>
      <c r="L359" s="183"/>
      <c r="M359" s="187"/>
      <c r="N359" s="188"/>
      <c r="O359" s="188"/>
      <c r="P359" s="188"/>
      <c r="Q359" s="188"/>
      <c r="R359" s="188"/>
      <c r="S359" s="188"/>
      <c r="T359" s="189"/>
      <c r="AT359" s="184" t="s">
        <v>183</v>
      </c>
      <c r="AU359" s="184" t="s">
        <v>77</v>
      </c>
      <c r="AV359" s="182" t="s">
        <v>79</v>
      </c>
      <c r="AW359" s="182" t="s">
        <v>26</v>
      </c>
      <c r="AX359" s="182" t="s">
        <v>69</v>
      </c>
      <c r="AY359" s="184" t="s">
        <v>177</v>
      </c>
    </row>
    <row r="360" s="190" customFormat="true" ht="12.8" hidden="false" customHeight="false" outlineLevel="0" collapsed="false">
      <c r="B360" s="191"/>
      <c r="D360" s="176" t="s">
        <v>183</v>
      </c>
      <c r="E360" s="192"/>
      <c r="F360" s="193" t="s">
        <v>187</v>
      </c>
      <c r="H360" s="194" t="n">
        <v>595.12</v>
      </c>
      <c r="L360" s="191"/>
      <c r="M360" s="195"/>
      <c r="N360" s="196"/>
      <c r="O360" s="196"/>
      <c r="P360" s="196"/>
      <c r="Q360" s="196"/>
      <c r="R360" s="196"/>
      <c r="S360" s="196"/>
      <c r="T360" s="197"/>
      <c r="AT360" s="192" t="s">
        <v>183</v>
      </c>
      <c r="AU360" s="192" t="s">
        <v>77</v>
      </c>
      <c r="AV360" s="190" t="s">
        <v>178</v>
      </c>
      <c r="AW360" s="190" t="s">
        <v>26</v>
      </c>
      <c r="AX360" s="190" t="s">
        <v>77</v>
      </c>
      <c r="AY360" s="192" t="s">
        <v>177</v>
      </c>
    </row>
    <row r="361" s="22" customFormat="true" ht="16.5" hidden="false" customHeight="true" outlineLevel="0" collapsed="false">
      <c r="A361" s="17"/>
      <c r="B361" s="160"/>
      <c r="C361" s="161" t="s">
        <v>350</v>
      </c>
      <c r="D361" s="161" t="s">
        <v>179</v>
      </c>
      <c r="E361" s="162" t="s">
        <v>452</v>
      </c>
      <c r="F361" s="163" t="s">
        <v>453</v>
      </c>
      <c r="G361" s="164" t="s">
        <v>232</v>
      </c>
      <c r="H361" s="165" t="n">
        <v>10</v>
      </c>
      <c r="I361" s="166"/>
      <c r="J361" s="166" t="n">
        <f aca="false">ROUND(I361*H361,2)</f>
        <v>0</v>
      </c>
      <c r="K361" s="167"/>
      <c r="L361" s="18"/>
      <c r="M361" s="168"/>
      <c r="N361" s="169" t="s">
        <v>34</v>
      </c>
      <c r="O361" s="170" t="n">
        <v>0</v>
      </c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R361" s="172" t="s">
        <v>178</v>
      </c>
      <c r="AT361" s="172" t="s">
        <v>179</v>
      </c>
      <c r="AU361" s="172" t="s">
        <v>77</v>
      </c>
      <c r="AY361" s="3" t="s">
        <v>177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77</v>
      </c>
      <c r="BK361" s="173" t="n">
        <f aca="false">ROUND(I361*H361,2)</f>
        <v>0</v>
      </c>
      <c r="BL361" s="3" t="s">
        <v>178</v>
      </c>
      <c r="BM361" s="172" t="s">
        <v>454</v>
      </c>
    </row>
    <row r="362" s="174" customFormat="true" ht="12.8" hidden="false" customHeight="false" outlineLevel="0" collapsed="false">
      <c r="B362" s="175"/>
      <c r="D362" s="176" t="s">
        <v>183</v>
      </c>
      <c r="E362" s="177"/>
      <c r="F362" s="178" t="s">
        <v>332</v>
      </c>
      <c r="H362" s="177"/>
      <c r="L362" s="175"/>
      <c r="M362" s="179"/>
      <c r="N362" s="180"/>
      <c r="O362" s="180"/>
      <c r="P362" s="180"/>
      <c r="Q362" s="180"/>
      <c r="R362" s="180"/>
      <c r="S362" s="180"/>
      <c r="T362" s="181"/>
      <c r="AT362" s="177" t="s">
        <v>183</v>
      </c>
      <c r="AU362" s="177" t="s">
        <v>77</v>
      </c>
      <c r="AV362" s="174" t="s">
        <v>77</v>
      </c>
      <c r="AW362" s="174" t="s">
        <v>26</v>
      </c>
      <c r="AX362" s="174" t="s">
        <v>69</v>
      </c>
      <c r="AY362" s="177" t="s">
        <v>177</v>
      </c>
    </row>
    <row r="363" s="174" customFormat="true" ht="12.8" hidden="false" customHeight="false" outlineLevel="0" collapsed="false">
      <c r="B363" s="175"/>
      <c r="D363" s="176" t="s">
        <v>183</v>
      </c>
      <c r="E363" s="177"/>
      <c r="F363" s="178" t="s">
        <v>455</v>
      </c>
      <c r="H363" s="177"/>
      <c r="L363" s="175"/>
      <c r="M363" s="179"/>
      <c r="N363" s="180"/>
      <c r="O363" s="180"/>
      <c r="P363" s="180"/>
      <c r="Q363" s="180"/>
      <c r="R363" s="180"/>
      <c r="S363" s="180"/>
      <c r="T363" s="181"/>
      <c r="AT363" s="177" t="s">
        <v>183</v>
      </c>
      <c r="AU363" s="177" t="s">
        <v>77</v>
      </c>
      <c r="AV363" s="174" t="s">
        <v>77</v>
      </c>
      <c r="AW363" s="174" t="s">
        <v>26</v>
      </c>
      <c r="AX363" s="174" t="s">
        <v>69</v>
      </c>
      <c r="AY363" s="177" t="s">
        <v>177</v>
      </c>
    </row>
    <row r="364" s="182" customFormat="true" ht="12.8" hidden="false" customHeight="false" outlineLevel="0" collapsed="false">
      <c r="B364" s="183"/>
      <c r="D364" s="176" t="s">
        <v>183</v>
      </c>
      <c r="E364" s="184"/>
      <c r="F364" s="185" t="s">
        <v>200</v>
      </c>
      <c r="H364" s="186" t="n">
        <v>10</v>
      </c>
      <c r="L364" s="183"/>
      <c r="M364" s="187"/>
      <c r="N364" s="188"/>
      <c r="O364" s="188"/>
      <c r="P364" s="188"/>
      <c r="Q364" s="188"/>
      <c r="R364" s="188"/>
      <c r="S364" s="188"/>
      <c r="T364" s="189"/>
      <c r="AT364" s="184" t="s">
        <v>183</v>
      </c>
      <c r="AU364" s="184" t="s">
        <v>77</v>
      </c>
      <c r="AV364" s="182" t="s">
        <v>79</v>
      </c>
      <c r="AW364" s="182" t="s">
        <v>26</v>
      </c>
      <c r="AX364" s="182" t="s">
        <v>69</v>
      </c>
      <c r="AY364" s="184" t="s">
        <v>177</v>
      </c>
    </row>
    <row r="365" s="190" customFormat="true" ht="12.8" hidden="false" customHeight="false" outlineLevel="0" collapsed="false">
      <c r="B365" s="191"/>
      <c r="D365" s="176" t="s">
        <v>183</v>
      </c>
      <c r="E365" s="192"/>
      <c r="F365" s="193" t="s">
        <v>187</v>
      </c>
      <c r="H365" s="194" t="n">
        <v>10</v>
      </c>
      <c r="L365" s="191"/>
      <c r="M365" s="195"/>
      <c r="N365" s="196"/>
      <c r="O365" s="196"/>
      <c r="P365" s="196"/>
      <c r="Q365" s="196"/>
      <c r="R365" s="196"/>
      <c r="S365" s="196"/>
      <c r="T365" s="197"/>
      <c r="AT365" s="192" t="s">
        <v>183</v>
      </c>
      <c r="AU365" s="192" t="s">
        <v>77</v>
      </c>
      <c r="AV365" s="190" t="s">
        <v>178</v>
      </c>
      <c r="AW365" s="190" t="s">
        <v>26</v>
      </c>
      <c r="AX365" s="190" t="s">
        <v>77</v>
      </c>
      <c r="AY365" s="192" t="s">
        <v>177</v>
      </c>
    </row>
    <row r="366" s="22" customFormat="true" ht="21.75" hidden="false" customHeight="true" outlineLevel="0" collapsed="false">
      <c r="A366" s="17"/>
      <c r="B366" s="160"/>
      <c r="C366" s="161" t="s">
        <v>456</v>
      </c>
      <c r="D366" s="161" t="s">
        <v>179</v>
      </c>
      <c r="E366" s="162" t="s">
        <v>457</v>
      </c>
      <c r="F366" s="163" t="s">
        <v>458</v>
      </c>
      <c r="G366" s="164" t="s">
        <v>232</v>
      </c>
      <c r="H366" s="165" t="n">
        <v>22</v>
      </c>
      <c r="I366" s="166"/>
      <c r="J366" s="166" t="n">
        <f aca="false">ROUND(I366*H366,2)</f>
        <v>0</v>
      </c>
      <c r="K366" s="167"/>
      <c r="L366" s="18"/>
      <c r="M366" s="168"/>
      <c r="N366" s="169" t="s">
        <v>34</v>
      </c>
      <c r="O366" s="170" t="n">
        <v>0</v>
      </c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  <c r="AE366" s="17"/>
      <c r="AR366" s="172" t="s">
        <v>178</v>
      </c>
      <c r="AT366" s="172" t="s">
        <v>179</v>
      </c>
      <c r="AU366" s="172" t="s">
        <v>77</v>
      </c>
      <c r="AY366" s="3" t="s">
        <v>177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77</v>
      </c>
      <c r="BK366" s="173" t="n">
        <f aca="false">ROUND(I366*H366,2)</f>
        <v>0</v>
      </c>
      <c r="BL366" s="3" t="s">
        <v>178</v>
      </c>
      <c r="BM366" s="172" t="s">
        <v>459</v>
      </c>
    </row>
    <row r="367" s="22" customFormat="true" ht="16.5" hidden="false" customHeight="true" outlineLevel="0" collapsed="false">
      <c r="A367" s="17"/>
      <c r="B367" s="160"/>
      <c r="C367" s="161" t="s">
        <v>359</v>
      </c>
      <c r="D367" s="161" t="s">
        <v>179</v>
      </c>
      <c r="E367" s="162" t="s">
        <v>460</v>
      </c>
      <c r="F367" s="163" t="s">
        <v>461</v>
      </c>
      <c r="G367" s="164" t="s">
        <v>232</v>
      </c>
      <c r="H367" s="165" t="n">
        <v>4</v>
      </c>
      <c r="I367" s="166"/>
      <c r="J367" s="166" t="n">
        <f aca="false">ROUND(I367*H367,2)</f>
        <v>0</v>
      </c>
      <c r="K367" s="167"/>
      <c r="L367" s="18"/>
      <c r="M367" s="168"/>
      <c r="N367" s="169" t="s">
        <v>34</v>
      </c>
      <c r="O367" s="170" t="n">
        <v>0</v>
      </c>
      <c r="P367" s="170" t="n">
        <f aca="false">O367*H367</f>
        <v>0</v>
      </c>
      <c r="Q367" s="170" t="n">
        <v>0</v>
      </c>
      <c r="R367" s="170" t="n">
        <f aca="false">Q367*H367</f>
        <v>0</v>
      </c>
      <c r="S367" s="170" t="n">
        <v>0</v>
      </c>
      <c r="T367" s="171" t="n">
        <f aca="false">S367*H367</f>
        <v>0</v>
      </c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R367" s="172" t="s">
        <v>178</v>
      </c>
      <c r="AT367" s="172" t="s">
        <v>179</v>
      </c>
      <c r="AU367" s="172" t="s">
        <v>77</v>
      </c>
      <c r="AY367" s="3" t="s">
        <v>177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3" t="s">
        <v>77</v>
      </c>
      <c r="BK367" s="173" t="n">
        <f aca="false">ROUND(I367*H367,2)</f>
        <v>0</v>
      </c>
      <c r="BL367" s="3" t="s">
        <v>178</v>
      </c>
      <c r="BM367" s="172" t="s">
        <v>462</v>
      </c>
    </row>
    <row r="368" s="22" customFormat="true" ht="16.5" hidden="false" customHeight="true" outlineLevel="0" collapsed="false">
      <c r="A368" s="17"/>
      <c r="B368" s="160"/>
      <c r="C368" s="161" t="s">
        <v>463</v>
      </c>
      <c r="D368" s="161" t="s">
        <v>179</v>
      </c>
      <c r="E368" s="162" t="s">
        <v>464</v>
      </c>
      <c r="F368" s="163" t="s">
        <v>465</v>
      </c>
      <c r="G368" s="164" t="s">
        <v>232</v>
      </c>
      <c r="H368" s="165" t="n">
        <v>4</v>
      </c>
      <c r="I368" s="166"/>
      <c r="J368" s="166" t="n">
        <f aca="false">ROUND(I368*H368,2)</f>
        <v>0</v>
      </c>
      <c r="K368" s="167"/>
      <c r="L368" s="18"/>
      <c r="M368" s="168"/>
      <c r="N368" s="169" t="s">
        <v>34</v>
      </c>
      <c r="O368" s="170" t="n">
        <v>0</v>
      </c>
      <c r="P368" s="170" t="n">
        <f aca="false">O368*H368</f>
        <v>0</v>
      </c>
      <c r="Q368" s="170" t="n">
        <v>0</v>
      </c>
      <c r="R368" s="170" t="n">
        <f aca="false">Q368*H368</f>
        <v>0</v>
      </c>
      <c r="S368" s="170" t="n">
        <v>0</v>
      </c>
      <c r="T368" s="171" t="n">
        <f aca="false">S368*H368</f>
        <v>0</v>
      </c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R368" s="172" t="s">
        <v>178</v>
      </c>
      <c r="AT368" s="172" t="s">
        <v>179</v>
      </c>
      <c r="AU368" s="172" t="s">
        <v>77</v>
      </c>
      <c r="AY368" s="3" t="s">
        <v>177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77</v>
      </c>
      <c r="BK368" s="173" t="n">
        <f aca="false">ROUND(I368*H368,2)</f>
        <v>0</v>
      </c>
      <c r="BL368" s="3" t="s">
        <v>178</v>
      </c>
      <c r="BM368" s="172" t="s">
        <v>466</v>
      </c>
    </row>
    <row r="369" s="22" customFormat="true" ht="16.5" hidden="false" customHeight="true" outlineLevel="0" collapsed="false">
      <c r="A369" s="17"/>
      <c r="B369" s="160"/>
      <c r="C369" s="161" t="s">
        <v>370</v>
      </c>
      <c r="D369" s="161" t="s">
        <v>179</v>
      </c>
      <c r="E369" s="162" t="s">
        <v>467</v>
      </c>
      <c r="F369" s="163" t="s">
        <v>468</v>
      </c>
      <c r="G369" s="164" t="s">
        <v>232</v>
      </c>
      <c r="H369" s="165" t="n">
        <v>10</v>
      </c>
      <c r="I369" s="166"/>
      <c r="J369" s="166" t="n">
        <f aca="false">ROUND(I369*H369,2)</f>
        <v>0</v>
      </c>
      <c r="K369" s="167"/>
      <c r="L369" s="18"/>
      <c r="M369" s="168"/>
      <c r="N369" s="169" t="s">
        <v>34</v>
      </c>
      <c r="O369" s="170" t="n">
        <v>0</v>
      </c>
      <c r="P369" s="170" t="n">
        <f aca="false">O369*H369</f>
        <v>0</v>
      </c>
      <c r="Q369" s="170" t="n">
        <v>0</v>
      </c>
      <c r="R369" s="170" t="n">
        <f aca="false">Q369*H369</f>
        <v>0</v>
      </c>
      <c r="S369" s="170" t="n">
        <v>0</v>
      </c>
      <c r="T369" s="171" t="n">
        <f aca="false">S369*H369</f>
        <v>0</v>
      </c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R369" s="172" t="s">
        <v>178</v>
      </c>
      <c r="AT369" s="172" t="s">
        <v>179</v>
      </c>
      <c r="AU369" s="172" t="s">
        <v>77</v>
      </c>
      <c r="AY369" s="3" t="s">
        <v>177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3" t="s">
        <v>77</v>
      </c>
      <c r="BK369" s="173" t="n">
        <f aca="false">ROUND(I369*H369,2)</f>
        <v>0</v>
      </c>
      <c r="BL369" s="3" t="s">
        <v>178</v>
      </c>
      <c r="BM369" s="172" t="s">
        <v>469</v>
      </c>
    </row>
    <row r="370" s="22" customFormat="true" ht="21.75" hidden="false" customHeight="true" outlineLevel="0" collapsed="false">
      <c r="A370" s="17"/>
      <c r="B370" s="160"/>
      <c r="C370" s="161" t="s">
        <v>470</v>
      </c>
      <c r="D370" s="161" t="s">
        <v>179</v>
      </c>
      <c r="E370" s="162" t="s">
        <v>471</v>
      </c>
      <c r="F370" s="163" t="s">
        <v>472</v>
      </c>
      <c r="G370" s="164" t="s">
        <v>223</v>
      </c>
      <c r="H370" s="165" t="n">
        <v>72.687</v>
      </c>
      <c r="I370" s="166"/>
      <c r="J370" s="166" t="n">
        <f aca="false">ROUND(I370*H370,2)</f>
        <v>0</v>
      </c>
      <c r="K370" s="167"/>
      <c r="L370" s="18"/>
      <c r="M370" s="168"/>
      <c r="N370" s="169" t="s">
        <v>34</v>
      </c>
      <c r="O370" s="170" t="n">
        <v>0</v>
      </c>
      <c r="P370" s="170" t="n">
        <f aca="false">O370*H370</f>
        <v>0</v>
      </c>
      <c r="Q370" s="170" t="n">
        <v>0</v>
      </c>
      <c r="R370" s="170" t="n">
        <f aca="false">Q370*H370</f>
        <v>0</v>
      </c>
      <c r="S370" s="170" t="n">
        <v>0</v>
      </c>
      <c r="T370" s="171" t="n">
        <f aca="false">S370*H370</f>
        <v>0</v>
      </c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R370" s="172" t="s">
        <v>178</v>
      </c>
      <c r="AT370" s="172" t="s">
        <v>179</v>
      </c>
      <c r="AU370" s="172" t="s">
        <v>77</v>
      </c>
      <c r="AY370" s="3" t="s">
        <v>177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77</v>
      </c>
      <c r="BK370" s="173" t="n">
        <f aca="false">ROUND(I370*H370,2)</f>
        <v>0</v>
      </c>
      <c r="BL370" s="3" t="s">
        <v>178</v>
      </c>
      <c r="BM370" s="172" t="s">
        <v>473</v>
      </c>
    </row>
    <row r="371" s="174" customFormat="true" ht="12.8" hidden="false" customHeight="false" outlineLevel="0" collapsed="false">
      <c r="B371" s="175"/>
      <c r="D371" s="176" t="s">
        <v>183</v>
      </c>
      <c r="E371" s="177"/>
      <c r="F371" s="178" t="s">
        <v>474</v>
      </c>
      <c r="H371" s="177"/>
      <c r="L371" s="175"/>
      <c r="M371" s="179"/>
      <c r="N371" s="180"/>
      <c r="O371" s="180"/>
      <c r="P371" s="180"/>
      <c r="Q371" s="180"/>
      <c r="R371" s="180"/>
      <c r="S371" s="180"/>
      <c r="T371" s="181"/>
      <c r="AT371" s="177" t="s">
        <v>183</v>
      </c>
      <c r="AU371" s="177" t="s">
        <v>77</v>
      </c>
      <c r="AV371" s="174" t="s">
        <v>77</v>
      </c>
      <c r="AW371" s="174" t="s">
        <v>26</v>
      </c>
      <c r="AX371" s="174" t="s">
        <v>69</v>
      </c>
      <c r="AY371" s="177" t="s">
        <v>177</v>
      </c>
    </row>
    <row r="372" s="182" customFormat="true" ht="12.8" hidden="false" customHeight="false" outlineLevel="0" collapsed="false">
      <c r="B372" s="183"/>
      <c r="D372" s="176" t="s">
        <v>183</v>
      </c>
      <c r="E372" s="184"/>
      <c r="F372" s="185" t="s">
        <v>475</v>
      </c>
      <c r="H372" s="186" t="n">
        <v>72.687</v>
      </c>
      <c r="L372" s="183"/>
      <c r="M372" s="187"/>
      <c r="N372" s="188"/>
      <c r="O372" s="188"/>
      <c r="P372" s="188"/>
      <c r="Q372" s="188"/>
      <c r="R372" s="188"/>
      <c r="S372" s="188"/>
      <c r="T372" s="189"/>
      <c r="AT372" s="184" t="s">
        <v>183</v>
      </c>
      <c r="AU372" s="184" t="s">
        <v>77</v>
      </c>
      <c r="AV372" s="182" t="s">
        <v>79</v>
      </c>
      <c r="AW372" s="182" t="s">
        <v>26</v>
      </c>
      <c r="AX372" s="182" t="s">
        <v>69</v>
      </c>
      <c r="AY372" s="184" t="s">
        <v>177</v>
      </c>
    </row>
    <row r="373" s="190" customFormat="true" ht="12.8" hidden="false" customHeight="false" outlineLevel="0" collapsed="false">
      <c r="B373" s="191"/>
      <c r="D373" s="176" t="s">
        <v>183</v>
      </c>
      <c r="E373" s="192"/>
      <c r="F373" s="193" t="s">
        <v>187</v>
      </c>
      <c r="H373" s="194" t="n">
        <v>72.687</v>
      </c>
      <c r="L373" s="191"/>
      <c r="M373" s="195"/>
      <c r="N373" s="196"/>
      <c r="O373" s="196"/>
      <c r="P373" s="196"/>
      <c r="Q373" s="196"/>
      <c r="R373" s="196"/>
      <c r="S373" s="196"/>
      <c r="T373" s="197"/>
      <c r="AT373" s="192" t="s">
        <v>183</v>
      </c>
      <c r="AU373" s="192" t="s">
        <v>77</v>
      </c>
      <c r="AV373" s="190" t="s">
        <v>178</v>
      </c>
      <c r="AW373" s="190" t="s">
        <v>26</v>
      </c>
      <c r="AX373" s="190" t="s">
        <v>77</v>
      </c>
      <c r="AY373" s="192" t="s">
        <v>177</v>
      </c>
    </row>
    <row r="374" s="22" customFormat="true" ht="16.5" hidden="false" customHeight="true" outlineLevel="0" collapsed="false">
      <c r="A374" s="17"/>
      <c r="B374" s="160"/>
      <c r="C374" s="161" t="s">
        <v>373</v>
      </c>
      <c r="D374" s="161" t="s">
        <v>179</v>
      </c>
      <c r="E374" s="162" t="s">
        <v>476</v>
      </c>
      <c r="F374" s="163" t="s">
        <v>477</v>
      </c>
      <c r="G374" s="164" t="s">
        <v>232</v>
      </c>
      <c r="H374" s="165" t="n">
        <v>4</v>
      </c>
      <c r="I374" s="166"/>
      <c r="J374" s="166" t="n">
        <f aca="false">ROUND(I374*H374,2)</f>
        <v>0</v>
      </c>
      <c r="K374" s="167"/>
      <c r="L374" s="18"/>
      <c r="M374" s="168"/>
      <c r="N374" s="169" t="s">
        <v>34</v>
      </c>
      <c r="O374" s="170" t="n">
        <v>0</v>
      </c>
      <c r="P374" s="170" t="n">
        <f aca="false">O374*H374</f>
        <v>0</v>
      </c>
      <c r="Q374" s="170" t="n">
        <v>0</v>
      </c>
      <c r="R374" s="170" t="n">
        <f aca="false">Q374*H374</f>
        <v>0</v>
      </c>
      <c r="S374" s="170" t="n">
        <v>0</v>
      </c>
      <c r="T374" s="171" t="n">
        <f aca="false">S374*H374</f>
        <v>0</v>
      </c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R374" s="172" t="s">
        <v>178</v>
      </c>
      <c r="AT374" s="172" t="s">
        <v>179</v>
      </c>
      <c r="AU374" s="172" t="s">
        <v>77</v>
      </c>
      <c r="AY374" s="3" t="s">
        <v>177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77</v>
      </c>
      <c r="BK374" s="173" t="n">
        <f aca="false">ROUND(I374*H374,2)</f>
        <v>0</v>
      </c>
      <c r="BL374" s="3" t="s">
        <v>178</v>
      </c>
      <c r="BM374" s="172" t="s">
        <v>478</v>
      </c>
    </row>
    <row r="375" s="149" customFormat="true" ht="22.9" hidden="false" customHeight="true" outlineLevel="0" collapsed="false">
      <c r="B375" s="150"/>
      <c r="D375" s="151" t="s">
        <v>68</v>
      </c>
      <c r="E375" s="198" t="s">
        <v>479</v>
      </c>
      <c r="F375" s="198" t="s">
        <v>480</v>
      </c>
      <c r="J375" s="199" t="n">
        <f aca="false">BK375</f>
        <v>0</v>
      </c>
      <c r="L375" s="150"/>
      <c r="M375" s="154"/>
      <c r="N375" s="155"/>
      <c r="O375" s="155"/>
      <c r="P375" s="156" t="n">
        <v>0</v>
      </c>
      <c r="Q375" s="155"/>
      <c r="R375" s="156" t="n">
        <v>0</v>
      </c>
      <c r="S375" s="155"/>
      <c r="T375" s="157" t="n">
        <v>0</v>
      </c>
      <c r="AR375" s="151" t="s">
        <v>77</v>
      </c>
      <c r="AT375" s="158" t="s">
        <v>68</v>
      </c>
      <c r="AU375" s="158" t="s">
        <v>77</v>
      </c>
      <c r="AY375" s="151" t="s">
        <v>177</v>
      </c>
      <c r="BK375" s="159" t="n">
        <v>0</v>
      </c>
    </row>
    <row r="376" s="149" customFormat="true" ht="25.9" hidden="false" customHeight="true" outlineLevel="0" collapsed="false">
      <c r="B376" s="150"/>
      <c r="D376" s="151" t="s">
        <v>68</v>
      </c>
      <c r="E376" s="152" t="s">
        <v>447</v>
      </c>
      <c r="F376" s="152" t="s">
        <v>481</v>
      </c>
      <c r="J376" s="153" t="n">
        <f aca="false">BK376</f>
        <v>0</v>
      </c>
      <c r="L376" s="150"/>
      <c r="M376" s="154"/>
      <c r="N376" s="155"/>
      <c r="O376" s="155"/>
      <c r="P376" s="156" t="n">
        <f aca="false">SUM(P377:P413)</f>
        <v>0</v>
      </c>
      <c r="Q376" s="155"/>
      <c r="R376" s="156" t="n">
        <f aca="false">SUM(R377:R413)</f>
        <v>0</v>
      </c>
      <c r="S376" s="155"/>
      <c r="T376" s="157" t="n">
        <f aca="false">SUM(T377:T413)</f>
        <v>0</v>
      </c>
      <c r="AR376" s="151" t="s">
        <v>77</v>
      </c>
      <c r="AT376" s="158" t="s">
        <v>68</v>
      </c>
      <c r="AU376" s="158" t="s">
        <v>69</v>
      </c>
      <c r="AY376" s="151" t="s">
        <v>177</v>
      </c>
      <c r="BK376" s="159" t="n">
        <f aca="false">SUM(BK377:BK413)</f>
        <v>0</v>
      </c>
    </row>
    <row r="377" s="22" customFormat="true" ht="21.75" hidden="false" customHeight="true" outlineLevel="0" collapsed="false">
      <c r="A377" s="17"/>
      <c r="B377" s="160"/>
      <c r="C377" s="161" t="s">
        <v>390</v>
      </c>
      <c r="D377" s="161" t="s">
        <v>179</v>
      </c>
      <c r="E377" s="162" t="s">
        <v>482</v>
      </c>
      <c r="F377" s="163" t="s">
        <v>483</v>
      </c>
      <c r="G377" s="164" t="s">
        <v>182</v>
      </c>
      <c r="H377" s="165" t="n">
        <v>14.86</v>
      </c>
      <c r="I377" s="166"/>
      <c r="J377" s="166" t="n">
        <f aca="false">ROUND(I377*H377,2)</f>
        <v>0</v>
      </c>
      <c r="K377" s="167"/>
      <c r="L377" s="18"/>
      <c r="M377" s="168"/>
      <c r="N377" s="169" t="s">
        <v>34</v>
      </c>
      <c r="O377" s="170" t="n">
        <v>0</v>
      </c>
      <c r="P377" s="170" t="n">
        <f aca="false">O377*H377</f>
        <v>0</v>
      </c>
      <c r="Q377" s="170" t="n">
        <v>0</v>
      </c>
      <c r="R377" s="170" t="n">
        <f aca="false">Q377*H377</f>
        <v>0</v>
      </c>
      <c r="S377" s="170" t="n">
        <v>0</v>
      </c>
      <c r="T377" s="171" t="n">
        <f aca="false">S377*H377</f>
        <v>0</v>
      </c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  <c r="AE377" s="17"/>
      <c r="AR377" s="172" t="s">
        <v>178</v>
      </c>
      <c r="AT377" s="172" t="s">
        <v>179</v>
      </c>
      <c r="AU377" s="172" t="s">
        <v>77</v>
      </c>
      <c r="AY377" s="3" t="s">
        <v>177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77</v>
      </c>
      <c r="BK377" s="173" t="n">
        <f aca="false">ROUND(I377*H377,2)</f>
        <v>0</v>
      </c>
      <c r="BL377" s="3" t="s">
        <v>178</v>
      </c>
      <c r="BM377" s="172" t="s">
        <v>484</v>
      </c>
    </row>
    <row r="378" s="22" customFormat="true" ht="16.5" hidden="false" customHeight="true" outlineLevel="0" collapsed="false">
      <c r="A378" s="17"/>
      <c r="B378" s="160"/>
      <c r="C378" s="161" t="s">
        <v>485</v>
      </c>
      <c r="D378" s="161" t="s">
        <v>179</v>
      </c>
      <c r="E378" s="162" t="s">
        <v>486</v>
      </c>
      <c r="F378" s="163" t="s">
        <v>487</v>
      </c>
      <c r="G378" s="164" t="s">
        <v>223</v>
      </c>
      <c r="H378" s="165" t="n">
        <v>71.58</v>
      </c>
      <c r="I378" s="166"/>
      <c r="J378" s="166" t="n">
        <f aca="false">ROUND(I378*H378,2)</f>
        <v>0</v>
      </c>
      <c r="K378" s="167"/>
      <c r="L378" s="18"/>
      <c r="M378" s="168"/>
      <c r="N378" s="169" t="s">
        <v>34</v>
      </c>
      <c r="O378" s="170" t="n">
        <v>0</v>
      </c>
      <c r="P378" s="170" t="n">
        <f aca="false">O378*H378</f>
        <v>0</v>
      </c>
      <c r="Q378" s="170" t="n">
        <v>0</v>
      </c>
      <c r="R378" s="170" t="n">
        <f aca="false">Q378*H378</f>
        <v>0</v>
      </c>
      <c r="S378" s="170" t="n">
        <v>0</v>
      </c>
      <c r="T378" s="171" t="n">
        <f aca="false">S378*H378</f>
        <v>0</v>
      </c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R378" s="172" t="s">
        <v>178</v>
      </c>
      <c r="AT378" s="172" t="s">
        <v>179</v>
      </c>
      <c r="AU378" s="172" t="s">
        <v>77</v>
      </c>
      <c r="AY378" s="3" t="s">
        <v>177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77</v>
      </c>
      <c r="BK378" s="173" t="n">
        <f aca="false">ROUND(I378*H378,2)</f>
        <v>0</v>
      </c>
      <c r="BL378" s="3" t="s">
        <v>178</v>
      </c>
      <c r="BM378" s="172" t="s">
        <v>488</v>
      </c>
    </row>
    <row r="379" s="174" customFormat="true" ht="12.8" hidden="false" customHeight="false" outlineLevel="0" collapsed="false">
      <c r="B379" s="175"/>
      <c r="D379" s="176" t="s">
        <v>183</v>
      </c>
      <c r="E379" s="177"/>
      <c r="F379" s="178" t="s">
        <v>489</v>
      </c>
      <c r="H379" s="177"/>
      <c r="L379" s="175"/>
      <c r="M379" s="179"/>
      <c r="N379" s="180"/>
      <c r="O379" s="180"/>
      <c r="P379" s="180"/>
      <c r="Q379" s="180"/>
      <c r="R379" s="180"/>
      <c r="S379" s="180"/>
      <c r="T379" s="181"/>
      <c r="AT379" s="177" t="s">
        <v>183</v>
      </c>
      <c r="AU379" s="177" t="s">
        <v>77</v>
      </c>
      <c r="AV379" s="174" t="s">
        <v>77</v>
      </c>
      <c r="AW379" s="174" t="s">
        <v>26</v>
      </c>
      <c r="AX379" s="174" t="s">
        <v>69</v>
      </c>
      <c r="AY379" s="177" t="s">
        <v>177</v>
      </c>
    </row>
    <row r="380" s="182" customFormat="true" ht="19.5" hidden="false" customHeight="false" outlineLevel="0" collapsed="false">
      <c r="B380" s="183"/>
      <c r="D380" s="176" t="s">
        <v>183</v>
      </c>
      <c r="E380" s="184"/>
      <c r="F380" s="185" t="s">
        <v>490</v>
      </c>
      <c r="H380" s="186" t="n">
        <v>71.58</v>
      </c>
      <c r="L380" s="183"/>
      <c r="M380" s="187"/>
      <c r="N380" s="188"/>
      <c r="O380" s="188"/>
      <c r="P380" s="188"/>
      <c r="Q380" s="188"/>
      <c r="R380" s="188"/>
      <c r="S380" s="188"/>
      <c r="T380" s="189"/>
      <c r="AT380" s="184" t="s">
        <v>183</v>
      </c>
      <c r="AU380" s="184" t="s">
        <v>77</v>
      </c>
      <c r="AV380" s="182" t="s">
        <v>79</v>
      </c>
      <c r="AW380" s="182" t="s">
        <v>26</v>
      </c>
      <c r="AX380" s="182" t="s">
        <v>69</v>
      </c>
      <c r="AY380" s="184" t="s">
        <v>177</v>
      </c>
    </row>
    <row r="381" s="190" customFormat="true" ht="12.8" hidden="false" customHeight="false" outlineLevel="0" collapsed="false">
      <c r="B381" s="191"/>
      <c r="D381" s="176" t="s">
        <v>183</v>
      </c>
      <c r="E381" s="192"/>
      <c r="F381" s="193" t="s">
        <v>187</v>
      </c>
      <c r="H381" s="194" t="n">
        <v>71.58</v>
      </c>
      <c r="L381" s="191"/>
      <c r="M381" s="195"/>
      <c r="N381" s="196"/>
      <c r="O381" s="196"/>
      <c r="P381" s="196"/>
      <c r="Q381" s="196"/>
      <c r="R381" s="196"/>
      <c r="S381" s="196"/>
      <c r="T381" s="197"/>
      <c r="AT381" s="192" t="s">
        <v>183</v>
      </c>
      <c r="AU381" s="192" t="s">
        <v>77</v>
      </c>
      <c r="AV381" s="190" t="s">
        <v>178</v>
      </c>
      <c r="AW381" s="190" t="s">
        <v>26</v>
      </c>
      <c r="AX381" s="190" t="s">
        <v>77</v>
      </c>
      <c r="AY381" s="192" t="s">
        <v>177</v>
      </c>
    </row>
    <row r="382" s="22" customFormat="true" ht="16.5" hidden="false" customHeight="true" outlineLevel="0" collapsed="false">
      <c r="A382" s="17"/>
      <c r="B382" s="160"/>
      <c r="C382" s="161" t="s">
        <v>400</v>
      </c>
      <c r="D382" s="161" t="s">
        <v>179</v>
      </c>
      <c r="E382" s="162" t="s">
        <v>491</v>
      </c>
      <c r="F382" s="163" t="s">
        <v>492</v>
      </c>
      <c r="G382" s="164" t="s">
        <v>223</v>
      </c>
      <c r="H382" s="165" t="n">
        <v>54.16</v>
      </c>
      <c r="I382" s="166"/>
      <c r="J382" s="166" t="n">
        <f aca="false">ROUND(I382*H382,2)</f>
        <v>0</v>
      </c>
      <c r="K382" s="167"/>
      <c r="L382" s="18"/>
      <c r="M382" s="168"/>
      <c r="N382" s="169" t="s">
        <v>34</v>
      </c>
      <c r="O382" s="170" t="n">
        <v>0</v>
      </c>
      <c r="P382" s="170" t="n">
        <f aca="false">O382*H382</f>
        <v>0</v>
      </c>
      <c r="Q382" s="170" t="n">
        <v>0</v>
      </c>
      <c r="R382" s="170" t="n">
        <f aca="false">Q382*H382</f>
        <v>0</v>
      </c>
      <c r="S382" s="170" t="n">
        <v>0</v>
      </c>
      <c r="T382" s="171" t="n">
        <f aca="false">S382*H382</f>
        <v>0</v>
      </c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R382" s="172" t="s">
        <v>178</v>
      </c>
      <c r="AT382" s="172" t="s">
        <v>179</v>
      </c>
      <c r="AU382" s="172" t="s">
        <v>77</v>
      </c>
      <c r="AY382" s="3" t="s">
        <v>177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77</v>
      </c>
      <c r="BK382" s="173" t="n">
        <f aca="false">ROUND(I382*H382,2)</f>
        <v>0</v>
      </c>
      <c r="BL382" s="3" t="s">
        <v>178</v>
      </c>
      <c r="BM382" s="172" t="s">
        <v>493</v>
      </c>
    </row>
    <row r="383" s="174" customFormat="true" ht="12.8" hidden="false" customHeight="false" outlineLevel="0" collapsed="false">
      <c r="B383" s="175"/>
      <c r="D383" s="176" t="s">
        <v>183</v>
      </c>
      <c r="E383" s="177"/>
      <c r="F383" s="178" t="s">
        <v>494</v>
      </c>
      <c r="H383" s="177"/>
      <c r="L383" s="175"/>
      <c r="M383" s="179"/>
      <c r="N383" s="180"/>
      <c r="O383" s="180"/>
      <c r="P383" s="180"/>
      <c r="Q383" s="180"/>
      <c r="R383" s="180"/>
      <c r="S383" s="180"/>
      <c r="T383" s="181"/>
      <c r="AT383" s="177" t="s">
        <v>183</v>
      </c>
      <c r="AU383" s="177" t="s">
        <v>77</v>
      </c>
      <c r="AV383" s="174" t="s">
        <v>77</v>
      </c>
      <c r="AW383" s="174" t="s">
        <v>26</v>
      </c>
      <c r="AX383" s="174" t="s">
        <v>69</v>
      </c>
      <c r="AY383" s="177" t="s">
        <v>177</v>
      </c>
    </row>
    <row r="384" s="182" customFormat="true" ht="12.8" hidden="false" customHeight="false" outlineLevel="0" collapsed="false">
      <c r="B384" s="183"/>
      <c r="D384" s="176" t="s">
        <v>183</v>
      </c>
      <c r="E384" s="184"/>
      <c r="F384" s="185" t="s">
        <v>495</v>
      </c>
      <c r="H384" s="186" t="n">
        <v>28</v>
      </c>
      <c r="L384" s="183"/>
      <c r="M384" s="187"/>
      <c r="N384" s="188"/>
      <c r="O384" s="188"/>
      <c r="P384" s="188"/>
      <c r="Q384" s="188"/>
      <c r="R384" s="188"/>
      <c r="S384" s="188"/>
      <c r="T384" s="189"/>
      <c r="AT384" s="184" t="s">
        <v>183</v>
      </c>
      <c r="AU384" s="184" t="s">
        <v>77</v>
      </c>
      <c r="AV384" s="182" t="s">
        <v>79</v>
      </c>
      <c r="AW384" s="182" t="s">
        <v>26</v>
      </c>
      <c r="AX384" s="182" t="s">
        <v>69</v>
      </c>
      <c r="AY384" s="184" t="s">
        <v>177</v>
      </c>
    </row>
    <row r="385" s="174" customFormat="true" ht="12.8" hidden="false" customHeight="false" outlineLevel="0" collapsed="false">
      <c r="B385" s="175"/>
      <c r="D385" s="176" t="s">
        <v>183</v>
      </c>
      <c r="E385" s="177"/>
      <c r="F385" s="178" t="s">
        <v>496</v>
      </c>
      <c r="H385" s="177"/>
      <c r="L385" s="175"/>
      <c r="M385" s="179"/>
      <c r="N385" s="180"/>
      <c r="O385" s="180"/>
      <c r="P385" s="180"/>
      <c r="Q385" s="180"/>
      <c r="R385" s="180"/>
      <c r="S385" s="180"/>
      <c r="T385" s="181"/>
      <c r="AT385" s="177" t="s">
        <v>183</v>
      </c>
      <c r="AU385" s="177" t="s">
        <v>77</v>
      </c>
      <c r="AV385" s="174" t="s">
        <v>77</v>
      </c>
      <c r="AW385" s="174" t="s">
        <v>26</v>
      </c>
      <c r="AX385" s="174" t="s">
        <v>69</v>
      </c>
      <c r="AY385" s="177" t="s">
        <v>177</v>
      </c>
    </row>
    <row r="386" s="182" customFormat="true" ht="12.8" hidden="false" customHeight="false" outlineLevel="0" collapsed="false">
      <c r="B386" s="183"/>
      <c r="D386" s="176" t="s">
        <v>183</v>
      </c>
      <c r="E386" s="184"/>
      <c r="F386" s="185" t="s">
        <v>497</v>
      </c>
      <c r="H386" s="186" t="n">
        <v>26.16</v>
      </c>
      <c r="L386" s="183"/>
      <c r="M386" s="187"/>
      <c r="N386" s="188"/>
      <c r="O386" s="188"/>
      <c r="P386" s="188"/>
      <c r="Q386" s="188"/>
      <c r="R386" s="188"/>
      <c r="S386" s="188"/>
      <c r="T386" s="189"/>
      <c r="AT386" s="184" t="s">
        <v>183</v>
      </c>
      <c r="AU386" s="184" t="s">
        <v>77</v>
      </c>
      <c r="AV386" s="182" t="s">
        <v>79</v>
      </c>
      <c r="AW386" s="182" t="s">
        <v>26</v>
      </c>
      <c r="AX386" s="182" t="s">
        <v>69</v>
      </c>
      <c r="AY386" s="184" t="s">
        <v>177</v>
      </c>
    </row>
    <row r="387" s="190" customFormat="true" ht="12.8" hidden="false" customHeight="false" outlineLevel="0" collapsed="false">
      <c r="B387" s="191"/>
      <c r="D387" s="176" t="s">
        <v>183</v>
      </c>
      <c r="E387" s="192"/>
      <c r="F387" s="193" t="s">
        <v>187</v>
      </c>
      <c r="H387" s="194" t="n">
        <v>54.16</v>
      </c>
      <c r="L387" s="191"/>
      <c r="M387" s="195"/>
      <c r="N387" s="196"/>
      <c r="O387" s="196"/>
      <c r="P387" s="196"/>
      <c r="Q387" s="196"/>
      <c r="R387" s="196"/>
      <c r="S387" s="196"/>
      <c r="T387" s="197"/>
      <c r="AT387" s="192" t="s">
        <v>183</v>
      </c>
      <c r="AU387" s="192" t="s">
        <v>77</v>
      </c>
      <c r="AV387" s="190" t="s">
        <v>178</v>
      </c>
      <c r="AW387" s="190" t="s">
        <v>26</v>
      </c>
      <c r="AX387" s="190" t="s">
        <v>77</v>
      </c>
      <c r="AY387" s="192" t="s">
        <v>177</v>
      </c>
    </row>
    <row r="388" s="22" customFormat="true" ht="21.75" hidden="false" customHeight="true" outlineLevel="0" collapsed="false">
      <c r="A388" s="17"/>
      <c r="B388" s="160"/>
      <c r="C388" s="161" t="s">
        <v>403</v>
      </c>
      <c r="D388" s="161" t="s">
        <v>179</v>
      </c>
      <c r="E388" s="162" t="s">
        <v>498</v>
      </c>
      <c r="F388" s="163" t="s">
        <v>499</v>
      </c>
      <c r="G388" s="164" t="s">
        <v>182</v>
      </c>
      <c r="H388" s="165" t="n">
        <v>12.488</v>
      </c>
      <c r="I388" s="166"/>
      <c r="J388" s="166" t="n">
        <f aca="false">ROUND(I388*H388,2)</f>
        <v>0</v>
      </c>
      <c r="K388" s="167"/>
      <c r="L388" s="18"/>
      <c r="M388" s="168"/>
      <c r="N388" s="169" t="s">
        <v>34</v>
      </c>
      <c r="O388" s="170" t="n">
        <v>0</v>
      </c>
      <c r="P388" s="170" t="n">
        <f aca="false">O388*H388</f>
        <v>0</v>
      </c>
      <c r="Q388" s="170" t="n">
        <v>0</v>
      </c>
      <c r="R388" s="170" t="n">
        <f aca="false">Q388*H388</f>
        <v>0</v>
      </c>
      <c r="S388" s="170" t="n">
        <v>0</v>
      </c>
      <c r="T388" s="171" t="n">
        <f aca="false">S388*H388</f>
        <v>0</v>
      </c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R388" s="172" t="s">
        <v>178</v>
      </c>
      <c r="AT388" s="172" t="s">
        <v>179</v>
      </c>
      <c r="AU388" s="172" t="s">
        <v>77</v>
      </c>
      <c r="AY388" s="3" t="s">
        <v>177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77</v>
      </c>
      <c r="BK388" s="173" t="n">
        <f aca="false">ROUND(I388*H388,2)</f>
        <v>0</v>
      </c>
      <c r="BL388" s="3" t="s">
        <v>178</v>
      </c>
      <c r="BM388" s="172" t="s">
        <v>500</v>
      </c>
    </row>
    <row r="389" s="174" customFormat="true" ht="12.8" hidden="false" customHeight="false" outlineLevel="0" collapsed="false">
      <c r="B389" s="175"/>
      <c r="D389" s="176" t="s">
        <v>183</v>
      </c>
      <c r="E389" s="177"/>
      <c r="F389" s="178" t="s">
        <v>501</v>
      </c>
      <c r="H389" s="177"/>
      <c r="L389" s="175"/>
      <c r="M389" s="179"/>
      <c r="N389" s="180"/>
      <c r="O389" s="180"/>
      <c r="P389" s="180"/>
      <c r="Q389" s="180"/>
      <c r="R389" s="180"/>
      <c r="S389" s="180"/>
      <c r="T389" s="181"/>
      <c r="AT389" s="177" t="s">
        <v>183</v>
      </c>
      <c r="AU389" s="177" t="s">
        <v>77</v>
      </c>
      <c r="AV389" s="174" t="s">
        <v>77</v>
      </c>
      <c r="AW389" s="174" t="s">
        <v>26</v>
      </c>
      <c r="AX389" s="174" t="s">
        <v>69</v>
      </c>
      <c r="AY389" s="177" t="s">
        <v>177</v>
      </c>
    </row>
    <row r="390" s="174" customFormat="true" ht="12.8" hidden="false" customHeight="false" outlineLevel="0" collapsed="false">
      <c r="B390" s="175"/>
      <c r="D390" s="176" t="s">
        <v>183</v>
      </c>
      <c r="E390" s="177"/>
      <c r="F390" s="178" t="s">
        <v>502</v>
      </c>
      <c r="H390" s="177"/>
      <c r="L390" s="175"/>
      <c r="M390" s="179"/>
      <c r="N390" s="180"/>
      <c r="O390" s="180"/>
      <c r="P390" s="180"/>
      <c r="Q390" s="180"/>
      <c r="R390" s="180"/>
      <c r="S390" s="180"/>
      <c r="T390" s="181"/>
      <c r="AT390" s="177" t="s">
        <v>183</v>
      </c>
      <c r="AU390" s="177" t="s">
        <v>77</v>
      </c>
      <c r="AV390" s="174" t="s">
        <v>77</v>
      </c>
      <c r="AW390" s="174" t="s">
        <v>26</v>
      </c>
      <c r="AX390" s="174" t="s">
        <v>69</v>
      </c>
      <c r="AY390" s="177" t="s">
        <v>177</v>
      </c>
    </row>
    <row r="391" s="182" customFormat="true" ht="19.5" hidden="false" customHeight="false" outlineLevel="0" collapsed="false">
      <c r="B391" s="183"/>
      <c r="D391" s="176" t="s">
        <v>183</v>
      </c>
      <c r="E391" s="184"/>
      <c r="F391" s="185" t="s">
        <v>503</v>
      </c>
      <c r="H391" s="186" t="n">
        <v>12.18</v>
      </c>
      <c r="L391" s="183"/>
      <c r="M391" s="187"/>
      <c r="N391" s="188"/>
      <c r="O391" s="188"/>
      <c r="P391" s="188"/>
      <c r="Q391" s="188"/>
      <c r="R391" s="188"/>
      <c r="S391" s="188"/>
      <c r="T391" s="189"/>
      <c r="AT391" s="184" t="s">
        <v>183</v>
      </c>
      <c r="AU391" s="184" t="s">
        <v>77</v>
      </c>
      <c r="AV391" s="182" t="s">
        <v>79</v>
      </c>
      <c r="AW391" s="182" t="s">
        <v>26</v>
      </c>
      <c r="AX391" s="182" t="s">
        <v>69</v>
      </c>
      <c r="AY391" s="184" t="s">
        <v>177</v>
      </c>
    </row>
    <row r="392" s="174" customFormat="true" ht="12.8" hidden="false" customHeight="false" outlineLevel="0" collapsed="false">
      <c r="B392" s="175"/>
      <c r="D392" s="176" t="s">
        <v>183</v>
      </c>
      <c r="E392" s="177"/>
      <c r="F392" s="178" t="s">
        <v>504</v>
      </c>
      <c r="H392" s="177"/>
      <c r="L392" s="175"/>
      <c r="M392" s="179"/>
      <c r="N392" s="180"/>
      <c r="O392" s="180"/>
      <c r="P392" s="180"/>
      <c r="Q392" s="180"/>
      <c r="R392" s="180"/>
      <c r="S392" s="180"/>
      <c r="T392" s="181"/>
      <c r="AT392" s="177" t="s">
        <v>183</v>
      </c>
      <c r="AU392" s="177" t="s">
        <v>77</v>
      </c>
      <c r="AV392" s="174" t="s">
        <v>77</v>
      </c>
      <c r="AW392" s="174" t="s">
        <v>26</v>
      </c>
      <c r="AX392" s="174" t="s">
        <v>69</v>
      </c>
      <c r="AY392" s="177" t="s">
        <v>177</v>
      </c>
    </row>
    <row r="393" s="182" customFormat="true" ht="12.8" hidden="false" customHeight="false" outlineLevel="0" collapsed="false">
      <c r="B393" s="183"/>
      <c r="D393" s="176" t="s">
        <v>183</v>
      </c>
      <c r="E393" s="184"/>
      <c r="F393" s="185" t="s">
        <v>505</v>
      </c>
      <c r="H393" s="186" t="n">
        <v>0.308</v>
      </c>
      <c r="L393" s="183"/>
      <c r="M393" s="187"/>
      <c r="N393" s="188"/>
      <c r="O393" s="188"/>
      <c r="P393" s="188"/>
      <c r="Q393" s="188"/>
      <c r="R393" s="188"/>
      <c r="S393" s="188"/>
      <c r="T393" s="189"/>
      <c r="AT393" s="184" t="s">
        <v>183</v>
      </c>
      <c r="AU393" s="184" t="s">
        <v>77</v>
      </c>
      <c r="AV393" s="182" t="s">
        <v>79</v>
      </c>
      <c r="AW393" s="182" t="s">
        <v>26</v>
      </c>
      <c r="AX393" s="182" t="s">
        <v>69</v>
      </c>
      <c r="AY393" s="184" t="s">
        <v>177</v>
      </c>
    </row>
    <row r="394" s="190" customFormat="true" ht="12.8" hidden="false" customHeight="false" outlineLevel="0" collapsed="false">
      <c r="B394" s="191"/>
      <c r="D394" s="176" t="s">
        <v>183</v>
      </c>
      <c r="E394" s="192"/>
      <c r="F394" s="193" t="s">
        <v>187</v>
      </c>
      <c r="H394" s="194" t="n">
        <v>12.488</v>
      </c>
      <c r="L394" s="191"/>
      <c r="M394" s="195"/>
      <c r="N394" s="196"/>
      <c r="O394" s="196"/>
      <c r="P394" s="196"/>
      <c r="Q394" s="196"/>
      <c r="R394" s="196"/>
      <c r="S394" s="196"/>
      <c r="T394" s="197"/>
      <c r="AT394" s="192" t="s">
        <v>183</v>
      </c>
      <c r="AU394" s="192" t="s">
        <v>77</v>
      </c>
      <c r="AV394" s="190" t="s">
        <v>178</v>
      </c>
      <c r="AW394" s="190" t="s">
        <v>26</v>
      </c>
      <c r="AX394" s="190" t="s">
        <v>77</v>
      </c>
      <c r="AY394" s="192" t="s">
        <v>177</v>
      </c>
    </row>
    <row r="395" s="22" customFormat="true" ht="21.75" hidden="false" customHeight="true" outlineLevel="0" collapsed="false">
      <c r="A395" s="17"/>
      <c r="B395" s="160"/>
      <c r="C395" s="161" t="s">
        <v>410</v>
      </c>
      <c r="D395" s="161" t="s">
        <v>179</v>
      </c>
      <c r="E395" s="162" t="s">
        <v>506</v>
      </c>
      <c r="F395" s="163" t="s">
        <v>507</v>
      </c>
      <c r="G395" s="164" t="s">
        <v>223</v>
      </c>
      <c r="H395" s="165" t="n">
        <v>99</v>
      </c>
      <c r="I395" s="166"/>
      <c r="J395" s="166" t="n">
        <f aca="false">ROUND(I395*H395,2)</f>
        <v>0</v>
      </c>
      <c r="K395" s="167"/>
      <c r="L395" s="18"/>
      <c r="M395" s="168"/>
      <c r="N395" s="169" t="s">
        <v>34</v>
      </c>
      <c r="O395" s="170" t="n">
        <v>0</v>
      </c>
      <c r="P395" s="170" t="n">
        <f aca="false">O395*H395</f>
        <v>0</v>
      </c>
      <c r="Q395" s="170" t="n">
        <v>0</v>
      </c>
      <c r="R395" s="170" t="n">
        <f aca="false">Q395*H395</f>
        <v>0</v>
      </c>
      <c r="S395" s="170" t="n">
        <v>0</v>
      </c>
      <c r="T395" s="171" t="n">
        <f aca="false">S395*H395</f>
        <v>0</v>
      </c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R395" s="172" t="s">
        <v>178</v>
      </c>
      <c r="AT395" s="172" t="s">
        <v>179</v>
      </c>
      <c r="AU395" s="172" t="s">
        <v>77</v>
      </c>
      <c r="AY395" s="3" t="s">
        <v>177</v>
      </c>
      <c r="BE395" s="173" t="n">
        <f aca="false">IF(N395="základní",J395,0)</f>
        <v>0</v>
      </c>
      <c r="BF395" s="173" t="n">
        <f aca="false">IF(N395="snížená",J395,0)</f>
        <v>0</v>
      </c>
      <c r="BG395" s="173" t="n">
        <f aca="false">IF(N395="zákl. přenesená",J395,0)</f>
        <v>0</v>
      </c>
      <c r="BH395" s="173" t="n">
        <f aca="false">IF(N395="sníž. přenesená",J395,0)</f>
        <v>0</v>
      </c>
      <c r="BI395" s="173" t="n">
        <f aca="false">IF(N395="nulová",J395,0)</f>
        <v>0</v>
      </c>
      <c r="BJ395" s="3" t="s">
        <v>77</v>
      </c>
      <c r="BK395" s="173" t="n">
        <f aca="false">ROUND(I395*H395,2)</f>
        <v>0</v>
      </c>
      <c r="BL395" s="3" t="s">
        <v>178</v>
      </c>
      <c r="BM395" s="172" t="s">
        <v>508</v>
      </c>
    </row>
    <row r="396" s="174" customFormat="true" ht="12.8" hidden="false" customHeight="false" outlineLevel="0" collapsed="false">
      <c r="B396" s="175"/>
      <c r="D396" s="176" t="s">
        <v>183</v>
      </c>
      <c r="E396" s="177"/>
      <c r="F396" s="178" t="s">
        <v>489</v>
      </c>
      <c r="H396" s="177"/>
      <c r="L396" s="175"/>
      <c r="M396" s="179"/>
      <c r="N396" s="180"/>
      <c r="O396" s="180"/>
      <c r="P396" s="180"/>
      <c r="Q396" s="180"/>
      <c r="R396" s="180"/>
      <c r="S396" s="180"/>
      <c r="T396" s="181"/>
      <c r="AT396" s="177" t="s">
        <v>183</v>
      </c>
      <c r="AU396" s="177" t="s">
        <v>77</v>
      </c>
      <c r="AV396" s="174" t="s">
        <v>77</v>
      </c>
      <c r="AW396" s="174" t="s">
        <v>26</v>
      </c>
      <c r="AX396" s="174" t="s">
        <v>69</v>
      </c>
      <c r="AY396" s="177" t="s">
        <v>177</v>
      </c>
    </row>
    <row r="397" s="174" customFormat="true" ht="12.8" hidden="false" customHeight="false" outlineLevel="0" collapsed="false">
      <c r="B397" s="175"/>
      <c r="D397" s="176" t="s">
        <v>183</v>
      </c>
      <c r="E397" s="177"/>
      <c r="F397" s="178" t="s">
        <v>502</v>
      </c>
      <c r="H397" s="177"/>
      <c r="L397" s="175"/>
      <c r="M397" s="179"/>
      <c r="N397" s="180"/>
      <c r="O397" s="180"/>
      <c r="P397" s="180"/>
      <c r="Q397" s="180"/>
      <c r="R397" s="180"/>
      <c r="S397" s="180"/>
      <c r="T397" s="181"/>
      <c r="AT397" s="177" t="s">
        <v>183</v>
      </c>
      <c r="AU397" s="177" t="s">
        <v>77</v>
      </c>
      <c r="AV397" s="174" t="s">
        <v>77</v>
      </c>
      <c r="AW397" s="174" t="s">
        <v>26</v>
      </c>
      <c r="AX397" s="174" t="s">
        <v>69</v>
      </c>
      <c r="AY397" s="177" t="s">
        <v>177</v>
      </c>
    </row>
    <row r="398" s="182" customFormat="true" ht="12.8" hidden="false" customHeight="false" outlineLevel="0" collapsed="false">
      <c r="B398" s="183"/>
      <c r="D398" s="176" t="s">
        <v>183</v>
      </c>
      <c r="E398" s="184"/>
      <c r="F398" s="185" t="s">
        <v>509</v>
      </c>
      <c r="H398" s="186" t="n">
        <v>99</v>
      </c>
      <c r="L398" s="183"/>
      <c r="M398" s="187"/>
      <c r="N398" s="188"/>
      <c r="O398" s="188"/>
      <c r="P398" s="188"/>
      <c r="Q398" s="188"/>
      <c r="R398" s="188"/>
      <c r="S398" s="188"/>
      <c r="T398" s="189"/>
      <c r="AT398" s="184" t="s">
        <v>183</v>
      </c>
      <c r="AU398" s="184" t="s">
        <v>77</v>
      </c>
      <c r="AV398" s="182" t="s">
        <v>79</v>
      </c>
      <c r="AW398" s="182" t="s">
        <v>26</v>
      </c>
      <c r="AX398" s="182" t="s">
        <v>69</v>
      </c>
      <c r="AY398" s="184" t="s">
        <v>177</v>
      </c>
    </row>
    <row r="399" s="190" customFormat="true" ht="12.8" hidden="false" customHeight="false" outlineLevel="0" collapsed="false">
      <c r="B399" s="191"/>
      <c r="D399" s="176" t="s">
        <v>183</v>
      </c>
      <c r="E399" s="192"/>
      <c r="F399" s="193" t="s">
        <v>187</v>
      </c>
      <c r="H399" s="194" t="n">
        <v>99</v>
      </c>
      <c r="L399" s="191"/>
      <c r="M399" s="195"/>
      <c r="N399" s="196"/>
      <c r="O399" s="196"/>
      <c r="P399" s="196"/>
      <c r="Q399" s="196"/>
      <c r="R399" s="196"/>
      <c r="S399" s="196"/>
      <c r="T399" s="197"/>
      <c r="AT399" s="192" t="s">
        <v>183</v>
      </c>
      <c r="AU399" s="192" t="s">
        <v>77</v>
      </c>
      <c r="AV399" s="190" t="s">
        <v>178</v>
      </c>
      <c r="AW399" s="190" t="s">
        <v>26</v>
      </c>
      <c r="AX399" s="190" t="s">
        <v>77</v>
      </c>
      <c r="AY399" s="192" t="s">
        <v>177</v>
      </c>
    </row>
    <row r="400" s="22" customFormat="true" ht="16.5" hidden="false" customHeight="true" outlineLevel="0" collapsed="false">
      <c r="A400" s="17"/>
      <c r="B400" s="160"/>
      <c r="C400" s="161" t="s">
        <v>510</v>
      </c>
      <c r="D400" s="161" t="s">
        <v>179</v>
      </c>
      <c r="E400" s="162" t="s">
        <v>511</v>
      </c>
      <c r="F400" s="163" t="s">
        <v>512</v>
      </c>
      <c r="G400" s="164" t="s">
        <v>232</v>
      </c>
      <c r="H400" s="165" t="n">
        <v>36</v>
      </c>
      <c r="I400" s="166"/>
      <c r="J400" s="166" t="n">
        <f aca="false">ROUND(I400*H400,2)</f>
        <v>0</v>
      </c>
      <c r="K400" s="167"/>
      <c r="L400" s="18"/>
      <c r="M400" s="168"/>
      <c r="N400" s="169" t="s">
        <v>34</v>
      </c>
      <c r="O400" s="170" t="n">
        <v>0</v>
      </c>
      <c r="P400" s="170" t="n">
        <f aca="false">O400*H400</f>
        <v>0</v>
      </c>
      <c r="Q400" s="170" t="n">
        <v>0</v>
      </c>
      <c r="R400" s="170" t="n">
        <f aca="false">Q400*H400</f>
        <v>0</v>
      </c>
      <c r="S400" s="170" t="n">
        <v>0</v>
      </c>
      <c r="T400" s="171" t="n">
        <f aca="false">S400*H400</f>
        <v>0</v>
      </c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R400" s="172" t="s">
        <v>178</v>
      </c>
      <c r="AT400" s="172" t="s">
        <v>179</v>
      </c>
      <c r="AU400" s="172" t="s">
        <v>77</v>
      </c>
      <c r="AY400" s="3" t="s">
        <v>177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77</v>
      </c>
      <c r="BK400" s="173" t="n">
        <f aca="false">ROUND(I400*H400,2)</f>
        <v>0</v>
      </c>
      <c r="BL400" s="3" t="s">
        <v>178</v>
      </c>
      <c r="BM400" s="172" t="s">
        <v>513</v>
      </c>
    </row>
    <row r="401" s="174" customFormat="true" ht="12.8" hidden="false" customHeight="false" outlineLevel="0" collapsed="false">
      <c r="B401" s="175"/>
      <c r="D401" s="176" t="s">
        <v>183</v>
      </c>
      <c r="E401" s="177"/>
      <c r="F401" s="178" t="s">
        <v>489</v>
      </c>
      <c r="H401" s="177"/>
      <c r="L401" s="175"/>
      <c r="M401" s="179"/>
      <c r="N401" s="180"/>
      <c r="O401" s="180"/>
      <c r="P401" s="180"/>
      <c r="Q401" s="180"/>
      <c r="R401" s="180"/>
      <c r="S401" s="180"/>
      <c r="T401" s="181"/>
      <c r="AT401" s="177" t="s">
        <v>183</v>
      </c>
      <c r="AU401" s="177" t="s">
        <v>77</v>
      </c>
      <c r="AV401" s="174" t="s">
        <v>77</v>
      </c>
      <c r="AW401" s="174" t="s">
        <v>26</v>
      </c>
      <c r="AX401" s="174" t="s">
        <v>69</v>
      </c>
      <c r="AY401" s="177" t="s">
        <v>177</v>
      </c>
    </row>
    <row r="402" s="182" customFormat="true" ht="12.8" hidden="false" customHeight="false" outlineLevel="0" collapsed="false">
      <c r="B402" s="183"/>
      <c r="D402" s="176" t="s">
        <v>183</v>
      </c>
      <c r="E402" s="184"/>
      <c r="F402" s="185" t="s">
        <v>262</v>
      </c>
      <c r="H402" s="186" t="n">
        <v>36</v>
      </c>
      <c r="L402" s="183"/>
      <c r="M402" s="187"/>
      <c r="N402" s="188"/>
      <c r="O402" s="188"/>
      <c r="P402" s="188"/>
      <c r="Q402" s="188"/>
      <c r="R402" s="188"/>
      <c r="S402" s="188"/>
      <c r="T402" s="189"/>
      <c r="AT402" s="184" t="s">
        <v>183</v>
      </c>
      <c r="AU402" s="184" t="s">
        <v>77</v>
      </c>
      <c r="AV402" s="182" t="s">
        <v>79</v>
      </c>
      <c r="AW402" s="182" t="s">
        <v>26</v>
      </c>
      <c r="AX402" s="182" t="s">
        <v>69</v>
      </c>
      <c r="AY402" s="184" t="s">
        <v>177</v>
      </c>
    </row>
    <row r="403" s="190" customFormat="true" ht="12.8" hidden="false" customHeight="false" outlineLevel="0" collapsed="false">
      <c r="B403" s="191"/>
      <c r="D403" s="176" t="s">
        <v>183</v>
      </c>
      <c r="E403" s="192"/>
      <c r="F403" s="193" t="s">
        <v>187</v>
      </c>
      <c r="H403" s="194" t="n">
        <v>36</v>
      </c>
      <c r="L403" s="191"/>
      <c r="M403" s="195"/>
      <c r="N403" s="196"/>
      <c r="O403" s="196"/>
      <c r="P403" s="196"/>
      <c r="Q403" s="196"/>
      <c r="R403" s="196"/>
      <c r="S403" s="196"/>
      <c r="T403" s="197"/>
      <c r="AT403" s="192" t="s">
        <v>183</v>
      </c>
      <c r="AU403" s="192" t="s">
        <v>77</v>
      </c>
      <c r="AV403" s="190" t="s">
        <v>178</v>
      </c>
      <c r="AW403" s="190" t="s">
        <v>26</v>
      </c>
      <c r="AX403" s="190" t="s">
        <v>77</v>
      </c>
      <c r="AY403" s="192" t="s">
        <v>177</v>
      </c>
    </row>
    <row r="404" s="22" customFormat="true" ht="21.75" hidden="false" customHeight="true" outlineLevel="0" collapsed="false">
      <c r="A404" s="17"/>
      <c r="B404" s="160"/>
      <c r="C404" s="161" t="s">
        <v>421</v>
      </c>
      <c r="D404" s="161" t="s">
        <v>179</v>
      </c>
      <c r="E404" s="162" t="s">
        <v>514</v>
      </c>
      <c r="F404" s="163" t="s">
        <v>515</v>
      </c>
      <c r="G404" s="164" t="s">
        <v>223</v>
      </c>
      <c r="H404" s="165" t="n">
        <v>40.976</v>
      </c>
      <c r="I404" s="166"/>
      <c r="J404" s="166" t="n">
        <f aca="false">ROUND(I404*H404,2)</f>
        <v>0</v>
      </c>
      <c r="K404" s="167"/>
      <c r="L404" s="18"/>
      <c r="M404" s="168"/>
      <c r="N404" s="169" t="s">
        <v>34</v>
      </c>
      <c r="O404" s="170" t="n">
        <v>0</v>
      </c>
      <c r="P404" s="170" t="n">
        <f aca="false">O404*H404</f>
        <v>0</v>
      </c>
      <c r="Q404" s="170" t="n">
        <v>0</v>
      </c>
      <c r="R404" s="170" t="n">
        <f aca="false">Q404*H404</f>
        <v>0</v>
      </c>
      <c r="S404" s="170" t="n">
        <v>0</v>
      </c>
      <c r="T404" s="171" t="n">
        <f aca="false">S404*H404</f>
        <v>0</v>
      </c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R404" s="172" t="s">
        <v>178</v>
      </c>
      <c r="AT404" s="172" t="s">
        <v>179</v>
      </c>
      <c r="AU404" s="172" t="s">
        <v>77</v>
      </c>
      <c r="AY404" s="3" t="s">
        <v>177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3" t="s">
        <v>77</v>
      </c>
      <c r="BK404" s="173" t="n">
        <f aca="false">ROUND(I404*H404,2)</f>
        <v>0</v>
      </c>
      <c r="BL404" s="3" t="s">
        <v>178</v>
      </c>
      <c r="BM404" s="172" t="s">
        <v>516</v>
      </c>
    </row>
    <row r="405" s="174" customFormat="true" ht="12.8" hidden="false" customHeight="false" outlineLevel="0" collapsed="false">
      <c r="B405" s="175"/>
      <c r="D405" s="176" t="s">
        <v>183</v>
      </c>
      <c r="E405" s="177"/>
      <c r="F405" s="178" t="s">
        <v>501</v>
      </c>
      <c r="H405" s="177"/>
      <c r="L405" s="175"/>
      <c r="M405" s="179"/>
      <c r="N405" s="180"/>
      <c r="O405" s="180"/>
      <c r="P405" s="180"/>
      <c r="Q405" s="180"/>
      <c r="R405" s="180"/>
      <c r="S405" s="180"/>
      <c r="T405" s="181"/>
      <c r="AT405" s="177" t="s">
        <v>183</v>
      </c>
      <c r="AU405" s="177" t="s">
        <v>77</v>
      </c>
      <c r="AV405" s="174" t="s">
        <v>77</v>
      </c>
      <c r="AW405" s="174" t="s">
        <v>26</v>
      </c>
      <c r="AX405" s="174" t="s">
        <v>69</v>
      </c>
      <c r="AY405" s="177" t="s">
        <v>177</v>
      </c>
    </row>
    <row r="406" s="182" customFormat="true" ht="12.8" hidden="false" customHeight="false" outlineLevel="0" collapsed="false">
      <c r="B406" s="183"/>
      <c r="D406" s="176" t="s">
        <v>183</v>
      </c>
      <c r="E406" s="184"/>
      <c r="F406" s="185" t="s">
        <v>517</v>
      </c>
      <c r="H406" s="186" t="n">
        <v>40.976</v>
      </c>
      <c r="L406" s="183"/>
      <c r="M406" s="187"/>
      <c r="N406" s="188"/>
      <c r="O406" s="188"/>
      <c r="P406" s="188"/>
      <c r="Q406" s="188"/>
      <c r="R406" s="188"/>
      <c r="S406" s="188"/>
      <c r="T406" s="189"/>
      <c r="AT406" s="184" t="s">
        <v>183</v>
      </c>
      <c r="AU406" s="184" t="s">
        <v>77</v>
      </c>
      <c r="AV406" s="182" t="s">
        <v>79</v>
      </c>
      <c r="AW406" s="182" t="s">
        <v>26</v>
      </c>
      <c r="AX406" s="182" t="s">
        <v>69</v>
      </c>
      <c r="AY406" s="184" t="s">
        <v>177</v>
      </c>
    </row>
    <row r="407" s="190" customFormat="true" ht="12.8" hidden="false" customHeight="false" outlineLevel="0" collapsed="false">
      <c r="B407" s="191"/>
      <c r="D407" s="176" t="s">
        <v>183</v>
      </c>
      <c r="E407" s="192"/>
      <c r="F407" s="193" t="s">
        <v>187</v>
      </c>
      <c r="H407" s="194" t="n">
        <v>40.976</v>
      </c>
      <c r="L407" s="191"/>
      <c r="M407" s="195"/>
      <c r="N407" s="196"/>
      <c r="O407" s="196"/>
      <c r="P407" s="196"/>
      <c r="Q407" s="196"/>
      <c r="R407" s="196"/>
      <c r="S407" s="196"/>
      <c r="T407" s="197"/>
      <c r="AT407" s="192" t="s">
        <v>183</v>
      </c>
      <c r="AU407" s="192" t="s">
        <v>77</v>
      </c>
      <c r="AV407" s="190" t="s">
        <v>178</v>
      </c>
      <c r="AW407" s="190" t="s">
        <v>26</v>
      </c>
      <c r="AX407" s="190" t="s">
        <v>77</v>
      </c>
      <c r="AY407" s="192" t="s">
        <v>177</v>
      </c>
    </row>
    <row r="408" s="22" customFormat="true" ht="16.5" hidden="false" customHeight="true" outlineLevel="0" collapsed="false">
      <c r="A408" s="17"/>
      <c r="B408" s="160"/>
      <c r="C408" s="161" t="s">
        <v>421</v>
      </c>
      <c r="D408" s="161" t="s">
        <v>179</v>
      </c>
      <c r="E408" s="162" t="s">
        <v>518</v>
      </c>
      <c r="F408" s="163" t="s">
        <v>519</v>
      </c>
      <c r="G408" s="164" t="s">
        <v>223</v>
      </c>
      <c r="H408" s="165" t="n">
        <v>2.42</v>
      </c>
      <c r="I408" s="166"/>
      <c r="J408" s="166" t="n">
        <f aca="false">ROUND(I408*H408,2)</f>
        <v>0</v>
      </c>
      <c r="K408" s="167"/>
      <c r="L408" s="18"/>
      <c r="M408" s="168"/>
      <c r="N408" s="169" t="s">
        <v>34</v>
      </c>
      <c r="O408" s="170" t="n">
        <v>0</v>
      </c>
      <c r="P408" s="170" t="n">
        <f aca="false">O408*H408</f>
        <v>0</v>
      </c>
      <c r="Q408" s="170" t="n">
        <v>0</v>
      </c>
      <c r="R408" s="170" t="n">
        <f aca="false">Q408*H408</f>
        <v>0</v>
      </c>
      <c r="S408" s="170" t="n">
        <v>0</v>
      </c>
      <c r="T408" s="171" t="n">
        <f aca="false">S408*H408</f>
        <v>0</v>
      </c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R408" s="172" t="s">
        <v>178</v>
      </c>
      <c r="AT408" s="172" t="s">
        <v>179</v>
      </c>
      <c r="AU408" s="172" t="s">
        <v>77</v>
      </c>
      <c r="AY408" s="3" t="s">
        <v>177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77</v>
      </c>
      <c r="BK408" s="173" t="n">
        <f aca="false">ROUND(I408*H408,2)</f>
        <v>0</v>
      </c>
      <c r="BL408" s="3" t="s">
        <v>178</v>
      </c>
      <c r="BM408" s="172" t="s">
        <v>520</v>
      </c>
    </row>
    <row r="409" s="174" customFormat="true" ht="12.8" hidden="false" customHeight="false" outlineLevel="0" collapsed="false">
      <c r="B409" s="175"/>
      <c r="D409" s="176" t="s">
        <v>183</v>
      </c>
      <c r="E409" s="177"/>
      <c r="F409" s="178" t="s">
        <v>281</v>
      </c>
      <c r="H409" s="177"/>
      <c r="L409" s="175"/>
      <c r="M409" s="179"/>
      <c r="N409" s="180"/>
      <c r="O409" s="180"/>
      <c r="P409" s="180"/>
      <c r="Q409" s="180"/>
      <c r="R409" s="180"/>
      <c r="S409" s="180"/>
      <c r="T409" s="181"/>
      <c r="AT409" s="177" t="s">
        <v>183</v>
      </c>
      <c r="AU409" s="177" t="s">
        <v>77</v>
      </c>
      <c r="AV409" s="174" t="s">
        <v>77</v>
      </c>
      <c r="AW409" s="174" t="s">
        <v>26</v>
      </c>
      <c r="AX409" s="174" t="s">
        <v>69</v>
      </c>
      <c r="AY409" s="177" t="s">
        <v>177</v>
      </c>
    </row>
    <row r="410" s="182" customFormat="true" ht="12.8" hidden="false" customHeight="false" outlineLevel="0" collapsed="false">
      <c r="B410" s="183"/>
      <c r="D410" s="176" t="s">
        <v>183</v>
      </c>
      <c r="E410" s="184"/>
      <c r="F410" s="185" t="s">
        <v>521</v>
      </c>
      <c r="H410" s="186" t="n">
        <v>2.42</v>
      </c>
      <c r="L410" s="183"/>
      <c r="M410" s="187"/>
      <c r="N410" s="188"/>
      <c r="O410" s="188"/>
      <c r="P410" s="188"/>
      <c r="Q410" s="188"/>
      <c r="R410" s="188"/>
      <c r="S410" s="188"/>
      <c r="T410" s="189"/>
      <c r="AT410" s="184" t="s">
        <v>183</v>
      </c>
      <c r="AU410" s="184" t="s">
        <v>77</v>
      </c>
      <c r="AV410" s="182" t="s">
        <v>79</v>
      </c>
      <c r="AW410" s="182" t="s">
        <v>26</v>
      </c>
      <c r="AX410" s="182" t="s">
        <v>69</v>
      </c>
      <c r="AY410" s="184" t="s">
        <v>177</v>
      </c>
    </row>
    <row r="411" s="190" customFormat="true" ht="12.8" hidden="false" customHeight="false" outlineLevel="0" collapsed="false">
      <c r="B411" s="191"/>
      <c r="D411" s="176" t="s">
        <v>183</v>
      </c>
      <c r="E411" s="192"/>
      <c r="F411" s="193" t="s">
        <v>187</v>
      </c>
      <c r="H411" s="194" t="n">
        <v>2.42</v>
      </c>
      <c r="L411" s="191"/>
      <c r="M411" s="195"/>
      <c r="N411" s="196"/>
      <c r="O411" s="196"/>
      <c r="P411" s="196"/>
      <c r="Q411" s="196"/>
      <c r="R411" s="196"/>
      <c r="S411" s="196"/>
      <c r="T411" s="197"/>
      <c r="AT411" s="192" t="s">
        <v>183</v>
      </c>
      <c r="AU411" s="192" t="s">
        <v>77</v>
      </c>
      <c r="AV411" s="190" t="s">
        <v>178</v>
      </c>
      <c r="AW411" s="190" t="s">
        <v>26</v>
      </c>
      <c r="AX411" s="190" t="s">
        <v>77</v>
      </c>
      <c r="AY411" s="192" t="s">
        <v>177</v>
      </c>
    </row>
    <row r="412" s="22" customFormat="true" ht="22.45" hidden="false" customHeight="true" outlineLevel="0" collapsed="false">
      <c r="A412" s="17"/>
      <c r="B412" s="160"/>
      <c r="C412" s="161" t="s">
        <v>510</v>
      </c>
      <c r="D412" s="161" t="s">
        <v>179</v>
      </c>
      <c r="E412" s="162" t="s">
        <v>522</v>
      </c>
      <c r="F412" s="163" t="s">
        <v>523</v>
      </c>
      <c r="G412" s="164" t="s">
        <v>232</v>
      </c>
      <c r="H412" s="165" t="n">
        <v>27</v>
      </c>
      <c r="I412" s="166"/>
      <c r="J412" s="166" t="n">
        <f aca="false">ROUND(I412*H412,2)</f>
        <v>0</v>
      </c>
      <c r="K412" s="167"/>
      <c r="L412" s="18"/>
      <c r="M412" s="168"/>
      <c r="N412" s="169" t="s">
        <v>34</v>
      </c>
      <c r="O412" s="170" t="n">
        <v>0</v>
      </c>
      <c r="P412" s="170" t="n">
        <f aca="false">O412*H412</f>
        <v>0</v>
      </c>
      <c r="Q412" s="170" t="n">
        <v>0</v>
      </c>
      <c r="R412" s="170" t="n">
        <f aca="false">Q412*H412</f>
        <v>0</v>
      </c>
      <c r="S412" s="170" t="n">
        <v>0</v>
      </c>
      <c r="T412" s="171" t="n">
        <f aca="false">S412*H412</f>
        <v>0</v>
      </c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  <c r="AE412" s="17"/>
      <c r="AR412" s="172" t="s">
        <v>178</v>
      </c>
      <c r="AT412" s="172" t="s">
        <v>179</v>
      </c>
      <c r="AU412" s="172" t="s">
        <v>77</v>
      </c>
      <c r="AY412" s="3" t="s">
        <v>177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77</v>
      </c>
      <c r="BK412" s="173" t="n">
        <f aca="false">ROUND(I412*H412,2)</f>
        <v>0</v>
      </c>
      <c r="BL412" s="3" t="s">
        <v>178</v>
      </c>
      <c r="BM412" s="172" t="s">
        <v>524</v>
      </c>
    </row>
    <row r="413" s="149" customFormat="true" ht="22.9" hidden="false" customHeight="true" outlineLevel="0" collapsed="false">
      <c r="B413" s="150"/>
      <c r="D413" s="151" t="s">
        <v>68</v>
      </c>
      <c r="E413" s="198" t="s">
        <v>525</v>
      </c>
      <c r="F413" s="198" t="s">
        <v>526</v>
      </c>
      <c r="J413" s="199" t="n">
        <f aca="false">BK413</f>
        <v>0</v>
      </c>
      <c r="L413" s="150"/>
      <c r="M413" s="154"/>
      <c r="N413" s="155"/>
      <c r="O413" s="155"/>
      <c r="P413" s="156" t="n">
        <v>0</v>
      </c>
      <c r="Q413" s="155"/>
      <c r="R413" s="156" t="n">
        <v>0</v>
      </c>
      <c r="S413" s="155"/>
      <c r="T413" s="157" t="n">
        <v>0</v>
      </c>
      <c r="AR413" s="151" t="s">
        <v>77</v>
      </c>
      <c r="AT413" s="158" t="s">
        <v>68</v>
      </c>
      <c r="AU413" s="158" t="s">
        <v>77</v>
      </c>
      <c r="AY413" s="151" t="s">
        <v>177</v>
      </c>
      <c r="BK413" s="159" t="n">
        <v>0</v>
      </c>
    </row>
    <row r="414" s="149" customFormat="true" ht="25.9" hidden="false" customHeight="true" outlineLevel="0" collapsed="false">
      <c r="B414" s="150"/>
      <c r="D414" s="151" t="s">
        <v>68</v>
      </c>
      <c r="E414" s="152" t="s">
        <v>527</v>
      </c>
      <c r="F414" s="152" t="s">
        <v>528</v>
      </c>
      <c r="J414" s="153" t="n">
        <f aca="false">BK414</f>
        <v>0</v>
      </c>
      <c r="L414" s="150"/>
      <c r="M414" s="154"/>
      <c r="N414" s="155"/>
      <c r="O414" s="155"/>
      <c r="P414" s="156" t="n">
        <f aca="false">SUM(P415:P464)</f>
        <v>0</v>
      </c>
      <c r="Q414" s="155"/>
      <c r="R414" s="156" t="n">
        <f aca="false">SUM(R415:R464)</f>
        <v>0</v>
      </c>
      <c r="S414" s="155"/>
      <c r="T414" s="157" t="n">
        <f aca="false">SUM(T415:T464)</f>
        <v>0</v>
      </c>
      <c r="AR414" s="151" t="s">
        <v>77</v>
      </c>
      <c r="AT414" s="158" t="s">
        <v>68</v>
      </c>
      <c r="AU414" s="158" t="s">
        <v>69</v>
      </c>
      <c r="AY414" s="151" t="s">
        <v>177</v>
      </c>
      <c r="BK414" s="159" t="n">
        <f aca="false">SUM(BK415:BK464)</f>
        <v>0</v>
      </c>
    </row>
    <row r="415" s="22" customFormat="true" ht="16.5" hidden="false" customHeight="true" outlineLevel="0" collapsed="false">
      <c r="A415" s="17"/>
      <c r="B415" s="160"/>
      <c r="C415" s="161" t="s">
        <v>425</v>
      </c>
      <c r="D415" s="161" t="s">
        <v>179</v>
      </c>
      <c r="E415" s="162" t="s">
        <v>529</v>
      </c>
      <c r="F415" s="163" t="s">
        <v>530</v>
      </c>
      <c r="G415" s="164" t="s">
        <v>531</v>
      </c>
      <c r="H415" s="165" t="n">
        <v>1.897</v>
      </c>
      <c r="I415" s="166"/>
      <c r="J415" s="166" t="n">
        <f aca="false">ROUND(I415*H415,2)</f>
        <v>0</v>
      </c>
      <c r="K415" s="167"/>
      <c r="L415" s="18"/>
      <c r="M415" s="168"/>
      <c r="N415" s="169" t="s">
        <v>34</v>
      </c>
      <c r="O415" s="170" t="n">
        <v>0</v>
      </c>
      <c r="P415" s="170" t="n">
        <f aca="false">O415*H415</f>
        <v>0</v>
      </c>
      <c r="Q415" s="170" t="n">
        <v>0</v>
      </c>
      <c r="R415" s="170" t="n">
        <f aca="false">Q415*H415</f>
        <v>0</v>
      </c>
      <c r="S415" s="170" t="n">
        <v>0</v>
      </c>
      <c r="T415" s="171" t="n">
        <f aca="false">S415*H415</f>
        <v>0</v>
      </c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  <c r="AE415" s="17"/>
      <c r="AR415" s="172" t="s">
        <v>178</v>
      </c>
      <c r="AT415" s="172" t="s">
        <v>179</v>
      </c>
      <c r="AU415" s="172" t="s">
        <v>77</v>
      </c>
      <c r="AY415" s="3" t="s">
        <v>177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3" t="s">
        <v>77</v>
      </c>
      <c r="BK415" s="173" t="n">
        <f aca="false">ROUND(I415*H415,2)</f>
        <v>0</v>
      </c>
      <c r="BL415" s="3" t="s">
        <v>178</v>
      </c>
      <c r="BM415" s="172" t="s">
        <v>532</v>
      </c>
    </row>
    <row r="416" s="174" customFormat="true" ht="12.8" hidden="false" customHeight="false" outlineLevel="0" collapsed="false">
      <c r="B416" s="175"/>
      <c r="D416" s="176" t="s">
        <v>183</v>
      </c>
      <c r="E416" s="177"/>
      <c r="F416" s="178" t="s">
        <v>184</v>
      </c>
      <c r="H416" s="177"/>
      <c r="L416" s="175"/>
      <c r="M416" s="179"/>
      <c r="N416" s="180"/>
      <c r="O416" s="180"/>
      <c r="P416" s="180"/>
      <c r="Q416" s="180"/>
      <c r="R416" s="180"/>
      <c r="S416" s="180"/>
      <c r="T416" s="181"/>
      <c r="AT416" s="177" t="s">
        <v>183</v>
      </c>
      <c r="AU416" s="177" t="s">
        <v>77</v>
      </c>
      <c r="AV416" s="174" t="s">
        <v>77</v>
      </c>
      <c r="AW416" s="174" t="s">
        <v>26</v>
      </c>
      <c r="AX416" s="174" t="s">
        <v>69</v>
      </c>
      <c r="AY416" s="177" t="s">
        <v>177</v>
      </c>
    </row>
    <row r="417" s="174" customFormat="true" ht="12.8" hidden="false" customHeight="false" outlineLevel="0" collapsed="false">
      <c r="B417" s="175"/>
      <c r="D417" s="176" t="s">
        <v>183</v>
      </c>
      <c r="E417" s="177"/>
      <c r="F417" s="178" t="s">
        <v>533</v>
      </c>
      <c r="H417" s="177"/>
      <c r="L417" s="175"/>
      <c r="M417" s="179"/>
      <c r="N417" s="180"/>
      <c r="O417" s="180"/>
      <c r="P417" s="180"/>
      <c r="Q417" s="180"/>
      <c r="R417" s="180"/>
      <c r="S417" s="180"/>
      <c r="T417" s="181"/>
      <c r="AT417" s="177" t="s">
        <v>183</v>
      </c>
      <c r="AU417" s="177" t="s">
        <v>77</v>
      </c>
      <c r="AV417" s="174" t="s">
        <v>77</v>
      </c>
      <c r="AW417" s="174" t="s">
        <v>26</v>
      </c>
      <c r="AX417" s="174" t="s">
        <v>69</v>
      </c>
      <c r="AY417" s="177" t="s">
        <v>177</v>
      </c>
    </row>
    <row r="418" s="182" customFormat="true" ht="12.8" hidden="false" customHeight="false" outlineLevel="0" collapsed="false">
      <c r="B418" s="183"/>
      <c r="D418" s="176" t="s">
        <v>183</v>
      </c>
      <c r="E418" s="184"/>
      <c r="F418" s="185" t="s">
        <v>534</v>
      </c>
      <c r="H418" s="186" t="n">
        <v>1.397</v>
      </c>
      <c r="L418" s="183"/>
      <c r="M418" s="187"/>
      <c r="N418" s="188"/>
      <c r="O418" s="188"/>
      <c r="P418" s="188"/>
      <c r="Q418" s="188"/>
      <c r="R418" s="188"/>
      <c r="S418" s="188"/>
      <c r="T418" s="189"/>
      <c r="AT418" s="184" t="s">
        <v>183</v>
      </c>
      <c r="AU418" s="184" t="s">
        <v>77</v>
      </c>
      <c r="AV418" s="182" t="s">
        <v>79</v>
      </c>
      <c r="AW418" s="182" t="s">
        <v>26</v>
      </c>
      <c r="AX418" s="182" t="s">
        <v>69</v>
      </c>
      <c r="AY418" s="184" t="s">
        <v>177</v>
      </c>
    </row>
    <row r="419" s="174" customFormat="true" ht="12.8" hidden="false" customHeight="false" outlineLevel="0" collapsed="false">
      <c r="B419" s="175"/>
      <c r="D419" s="176" t="s">
        <v>183</v>
      </c>
      <c r="E419" s="177"/>
      <c r="F419" s="178" t="s">
        <v>535</v>
      </c>
      <c r="H419" s="177"/>
      <c r="L419" s="175"/>
      <c r="M419" s="179"/>
      <c r="N419" s="180"/>
      <c r="O419" s="180"/>
      <c r="P419" s="180"/>
      <c r="Q419" s="180"/>
      <c r="R419" s="180"/>
      <c r="S419" s="180"/>
      <c r="T419" s="181"/>
      <c r="AT419" s="177" t="s">
        <v>183</v>
      </c>
      <c r="AU419" s="177" t="s">
        <v>77</v>
      </c>
      <c r="AV419" s="174" t="s">
        <v>77</v>
      </c>
      <c r="AW419" s="174" t="s">
        <v>26</v>
      </c>
      <c r="AX419" s="174" t="s">
        <v>69</v>
      </c>
      <c r="AY419" s="177" t="s">
        <v>177</v>
      </c>
    </row>
    <row r="420" s="182" customFormat="true" ht="12.8" hidden="false" customHeight="false" outlineLevel="0" collapsed="false">
      <c r="B420" s="183"/>
      <c r="D420" s="176" t="s">
        <v>183</v>
      </c>
      <c r="E420" s="184"/>
      <c r="F420" s="185" t="s">
        <v>536</v>
      </c>
      <c r="H420" s="186" t="n">
        <v>0.5</v>
      </c>
      <c r="L420" s="183"/>
      <c r="M420" s="187"/>
      <c r="N420" s="188"/>
      <c r="O420" s="188"/>
      <c r="P420" s="188"/>
      <c r="Q420" s="188"/>
      <c r="R420" s="188"/>
      <c r="S420" s="188"/>
      <c r="T420" s="189"/>
      <c r="AT420" s="184" t="s">
        <v>183</v>
      </c>
      <c r="AU420" s="184" t="s">
        <v>77</v>
      </c>
      <c r="AV420" s="182" t="s">
        <v>79</v>
      </c>
      <c r="AW420" s="182" t="s">
        <v>26</v>
      </c>
      <c r="AX420" s="182" t="s">
        <v>69</v>
      </c>
      <c r="AY420" s="184" t="s">
        <v>177</v>
      </c>
    </row>
    <row r="421" s="190" customFormat="true" ht="12.8" hidden="false" customHeight="false" outlineLevel="0" collapsed="false">
      <c r="B421" s="191"/>
      <c r="D421" s="176" t="s">
        <v>183</v>
      </c>
      <c r="E421" s="192"/>
      <c r="F421" s="193" t="s">
        <v>187</v>
      </c>
      <c r="H421" s="194" t="n">
        <v>1.897</v>
      </c>
      <c r="L421" s="191"/>
      <c r="M421" s="195"/>
      <c r="N421" s="196"/>
      <c r="O421" s="196"/>
      <c r="P421" s="196"/>
      <c r="Q421" s="196"/>
      <c r="R421" s="196"/>
      <c r="S421" s="196"/>
      <c r="T421" s="197"/>
      <c r="AT421" s="192" t="s">
        <v>183</v>
      </c>
      <c r="AU421" s="192" t="s">
        <v>77</v>
      </c>
      <c r="AV421" s="190" t="s">
        <v>178</v>
      </c>
      <c r="AW421" s="190" t="s">
        <v>26</v>
      </c>
      <c r="AX421" s="190" t="s">
        <v>77</v>
      </c>
      <c r="AY421" s="192" t="s">
        <v>177</v>
      </c>
    </row>
    <row r="422" s="22" customFormat="true" ht="16.5" hidden="false" customHeight="true" outlineLevel="0" collapsed="false">
      <c r="A422" s="17"/>
      <c r="B422" s="160"/>
      <c r="C422" s="161" t="s">
        <v>537</v>
      </c>
      <c r="D422" s="161" t="s">
        <v>179</v>
      </c>
      <c r="E422" s="162" t="s">
        <v>538</v>
      </c>
      <c r="F422" s="163" t="s">
        <v>539</v>
      </c>
      <c r="G422" s="164" t="s">
        <v>531</v>
      </c>
      <c r="H422" s="165" t="n">
        <v>2.8</v>
      </c>
      <c r="I422" s="166"/>
      <c r="J422" s="166" t="n">
        <f aca="false">ROUND(I422*H422,2)</f>
        <v>0</v>
      </c>
      <c r="K422" s="167"/>
      <c r="L422" s="18"/>
      <c r="M422" s="168"/>
      <c r="N422" s="169" t="s">
        <v>34</v>
      </c>
      <c r="O422" s="170" t="n">
        <v>0</v>
      </c>
      <c r="P422" s="170" t="n">
        <f aca="false">O422*H422</f>
        <v>0</v>
      </c>
      <c r="Q422" s="170" t="n">
        <v>0</v>
      </c>
      <c r="R422" s="170" t="n">
        <f aca="false">Q422*H422</f>
        <v>0</v>
      </c>
      <c r="S422" s="170" t="n">
        <v>0</v>
      </c>
      <c r="T422" s="171" t="n">
        <f aca="false">S422*H422</f>
        <v>0</v>
      </c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R422" s="172" t="s">
        <v>178</v>
      </c>
      <c r="AT422" s="172" t="s">
        <v>179</v>
      </c>
      <c r="AU422" s="172" t="s">
        <v>77</v>
      </c>
      <c r="AY422" s="3" t="s">
        <v>177</v>
      </c>
      <c r="BE422" s="173" t="n">
        <f aca="false">IF(N422="základní",J422,0)</f>
        <v>0</v>
      </c>
      <c r="BF422" s="173" t="n">
        <f aca="false">IF(N422="snížená",J422,0)</f>
        <v>0</v>
      </c>
      <c r="BG422" s="173" t="n">
        <f aca="false">IF(N422="zákl. přenesená",J422,0)</f>
        <v>0</v>
      </c>
      <c r="BH422" s="173" t="n">
        <f aca="false">IF(N422="sníž. přenesená",J422,0)</f>
        <v>0</v>
      </c>
      <c r="BI422" s="173" t="n">
        <f aca="false">IF(N422="nulová",J422,0)</f>
        <v>0</v>
      </c>
      <c r="BJ422" s="3" t="s">
        <v>77</v>
      </c>
      <c r="BK422" s="173" t="n">
        <f aca="false">ROUND(I422*H422,2)</f>
        <v>0</v>
      </c>
      <c r="BL422" s="3" t="s">
        <v>178</v>
      </c>
      <c r="BM422" s="172" t="s">
        <v>540</v>
      </c>
    </row>
    <row r="423" s="174" customFormat="true" ht="12.8" hidden="false" customHeight="false" outlineLevel="0" collapsed="false">
      <c r="B423" s="175"/>
      <c r="D423" s="176" t="s">
        <v>183</v>
      </c>
      <c r="E423" s="177"/>
      <c r="F423" s="178" t="s">
        <v>184</v>
      </c>
      <c r="H423" s="177"/>
      <c r="L423" s="175"/>
      <c r="M423" s="179"/>
      <c r="N423" s="180"/>
      <c r="O423" s="180"/>
      <c r="P423" s="180"/>
      <c r="Q423" s="180"/>
      <c r="R423" s="180"/>
      <c r="S423" s="180"/>
      <c r="T423" s="181"/>
      <c r="AT423" s="177" t="s">
        <v>183</v>
      </c>
      <c r="AU423" s="177" t="s">
        <v>77</v>
      </c>
      <c r="AV423" s="174" t="s">
        <v>77</v>
      </c>
      <c r="AW423" s="174" t="s">
        <v>26</v>
      </c>
      <c r="AX423" s="174" t="s">
        <v>69</v>
      </c>
      <c r="AY423" s="177" t="s">
        <v>177</v>
      </c>
    </row>
    <row r="424" s="182" customFormat="true" ht="12.8" hidden="false" customHeight="false" outlineLevel="0" collapsed="false">
      <c r="B424" s="183"/>
      <c r="D424" s="176" t="s">
        <v>183</v>
      </c>
      <c r="E424" s="184"/>
      <c r="F424" s="185" t="s">
        <v>541</v>
      </c>
      <c r="H424" s="186" t="n">
        <v>2.8</v>
      </c>
      <c r="L424" s="183"/>
      <c r="M424" s="187"/>
      <c r="N424" s="188"/>
      <c r="O424" s="188"/>
      <c r="P424" s="188"/>
      <c r="Q424" s="188"/>
      <c r="R424" s="188"/>
      <c r="S424" s="188"/>
      <c r="T424" s="189"/>
      <c r="AT424" s="184" t="s">
        <v>183</v>
      </c>
      <c r="AU424" s="184" t="s">
        <v>77</v>
      </c>
      <c r="AV424" s="182" t="s">
        <v>79</v>
      </c>
      <c r="AW424" s="182" t="s">
        <v>26</v>
      </c>
      <c r="AX424" s="182" t="s">
        <v>69</v>
      </c>
      <c r="AY424" s="184" t="s">
        <v>177</v>
      </c>
    </row>
    <row r="425" s="190" customFormat="true" ht="12.8" hidden="false" customHeight="false" outlineLevel="0" collapsed="false">
      <c r="B425" s="191"/>
      <c r="D425" s="176" t="s">
        <v>183</v>
      </c>
      <c r="E425" s="192"/>
      <c r="F425" s="193" t="s">
        <v>187</v>
      </c>
      <c r="H425" s="194" t="n">
        <v>2.8</v>
      </c>
      <c r="L425" s="191"/>
      <c r="M425" s="195"/>
      <c r="N425" s="196"/>
      <c r="O425" s="196"/>
      <c r="P425" s="196"/>
      <c r="Q425" s="196"/>
      <c r="R425" s="196"/>
      <c r="S425" s="196"/>
      <c r="T425" s="197"/>
      <c r="AT425" s="192" t="s">
        <v>183</v>
      </c>
      <c r="AU425" s="192" t="s">
        <v>77</v>
      </c>
      <c r="AV425" s="190" t="s">
        <v>178</v>
      </c>
      <c r="AW425" s="190" t="s">
        <v>26</v>
      </c>
      <c r="AX425" s="190" t="s">
        <v>77</v>
      </c>
      <c r="AY425" s="192" t="s">
        <v>177</v>
      </c>
    </row>
    <row r="426" s="22" customFormat="true" ht="21.75" hidden="false" customHeight="true" outlineLevel="0" collapsed="false">
      <c r="A426" s="17"/>
      <c r="B426" s="160"/>
      <c r="C426" s="161" t="s">
        <v>435</v>
      </c>
      <c r="D426" s="161" t="s">
        <v>179</v>
      </c>
      <c r="E426" s="162" t="s">
        <v>542</v>
      </c>
      <c r="F426" s="163" t="s">
        <v>543</v>
      </c>
      <c r="G426" s="164" t="s">
        <v>531</v>
      </c>
      <c r="H426" s="165" t="n">
        <v>24.25</v>
      </c>
      <c r="I426" s="166"/>
      <c r="J426" s="166" t="n">
        <f aca="false">ROUND(I426*H426,2)</f>
        <v>0</v>
      </c>
      <c r="K426" s="167"/>
      <c r="L426" s="18"/>
      <c r="M426" s="168"/>
      <c r="N426" s="169" t="s">
        <v>34</v>
      </c>
      <c r="O426" s="170" t="n">
        <v>0</v>
      </c>
      <c r="P426" s="170" t="n">
        <f aca="false">O426*H426</f>
        <v>0</v>
      </c>
      <c r="Q426" s="170" t="n">
        <v>0</v>
      </c>
      <c r="R426" s="170" t="n">
        <f aca="false">Q426*H426</f>
        <v>0</v>
      </c>
      <c r="S426" s="170" t="n">
        <v>0</v>
      </c>
      <c r="T426" s="171" t="n">
        <f aca="false">S426*H426</f>
        <v>0</v>
      </c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R426" s="172" t="s">
        <v>178</v>
      </c>
      <c r="AT426" s="172" t="s">
        <v>179</v>
      </c>
      <c r="AU426" s="172" t="s">
        <v>77</v>
      </c>
      <c r="AY426" s="3" t="s">
        <v>177</v>
      </c>
      <c r="BE426" s="173" t="n">
        <f aca="false">IF(N426="základní",J426,0)</f>
        <v>0</v>
      </c>
      <c r="BF426" s="173" t="n">
        <f aca="false">IF(N426="snížená",J426,0)</f>
        <v>0</v>
      </c>
      <c r="BG426" s="173" t="n">
        <f aca="false">IF(N426="zákl. přenesená",J426,0)</f>
        <v>0</v>
      </c>
      <c r="BH426" s="173" t="n">
        <f aca="false">IF(N426="sníž. přenesená",J426,0)</f>
        <v>0</v>
      </c>
      <c r="BI426" s="173" t="n">
        <f aca="false">IF(N426="nulová",J426,0)</f>
        <v>0</v>
      </c>
      <c r="BJ426" s="3" t="s">
        <v>77</v>
      </c>
      <c r="BK426" s="173" t="n">
        <f aca="false">ROUND(I426*H426,2)</f>
        <v>0</v>
      </c>
      <c r="BL426" s="3" t="s">
        <v>178</v>
      </c>
      <c r="BM426" s="172" t="s">
        <v>544</v>
      </c>
    </row>
    <row r="427" s="174" customFormat="true" ht="12.8" hidden="false" customHeight="false" outlineLevel="0" collapsed="false">
      <c r="B427" s="175"/>
      <c r="D427" s="176" t="s">
        <v>183</v>
      </c>
      <c r="E427" s="177"/>
      <c r="F427" s="178" t="s">
        <v>489</v>
      </c>
      <c r="H427" s="177"/>
      <c r="L427" s="175"/>
      <c r="M427" s="179"/>
      <c r="N427" s="180"/>
      <c r="O427" s="180"/>
      <c r="P427" s="180"/>
      <c r="Q427" s="180"/>
      <c r="R427" s="180"/>
      <c r="S427" s="180"/>
      <c r="T427" s="181"/>
      <c r="AT427" s="177" t="s">
        <v>183</v>
      </c>
      <c r="AU427" s="177" t="s">
        <v>77</v>
      </c>
      <c r="AV427" s="174" t="s">
        <v>77</v>
      </c>
      <c r="AW427" s="174" t="s">
        <v>26</v>
      </c>
      <c r="AX427" s="174" t="s">
        <v>69</v>
      </c>
      <c r="AY427" s="177" t="s">
        <v>177</v>
      </c>
    </row>
    <row r="428" s="182" customFormat="true" ht="12.8" hidden="false" customHeight="false" outlineLevel="0" collapsed="false">
      <c r="B428" s="183"/>
      <c r="D428" s="176" t="s">
        <v>183</v>
      </c>
      <c r="E428" s="184"/>
      <c r="F428" s="185" t="s">
        <v>545</v>
      </c>
      <c r="H428" s="186" t="n">
        <v>24.25</v>
      </c>
      <c r="L428" s="183"/>
      <c r="M428" s="187"/>
      <c r="N428" s="188"/>
      <c r="O428" s="188"/>
      <c r="P428" s="188"/>
      <c r="Q428" s="188"/>
      <c r="R428" s="188"/>
      <c r="S428" s="188"/>
      <c r="T428" s="189"/>
      <c r="AT428" s="184" t="s">
        <v>183</v>
      </c>
      <c r="AU428" s="184" t="s">
        <v>77</v>
      </c>
      <c r="AV428" s="182" t="s">
        <v>79</v>
      </c>
      <c r="AW428" s="182" t="s">
        <v>26</v>
      </c>
      <c r="AX428" s="182" t="s">
        <v>69</v>
      </c>
      <c r="AY428" s="184" t="s">
        <v>177</v>
      </c>
    </row>
    <row r="429" s="190" customFormat="true" ht="12.8" hidden="false" customHeight="false" outlineLevel="0" collapsed="false">
      <c r="B429" s="191"/>
      <c r="D429" s="176" t="s">
        <v>183</v>
      </c>
      <c r="E429" s="192"/>
      <c r="F429" s="193" t="s">
        <v>187</v>
      </c>
      <c r="H429" s="194" t="n">
        <v>24.25</v>
      </c>
      <c r="L429" s="191"/>
      <c r="M429" s="195"/>
      <c r="N429" s="196"/>
      <c r="O429" s="196"/>
      <c r="P429" s="196"/>
      <c r="Q429" s="196"/>
      <c r="R429" s="196"/>
      <c r="S429" s="196"/>
      <c r="T429" s="197"/>
      <c r="AT429" s="192" t="s">
        <v>183</v>
      </c>
      <c r="AU429" s="192" t="s">
        <v>77</v>
      </c>
      <c r="AV429" s="190" t="s">
        <v>178</v>
      </c>
      <c r="AW429" s="190" t="s">
        <v>26</v>
      </c>
      <c r="AX429" s="190" t="s">
        <v>77</v>
      </c>
      <c r="AY429" s="192" t="s">
        <v>177</v>
      </c>
    </row>
    <row r="430" s="22" customFormat="true" ht="21.75" hidden="false" customHeight="true" outlineLevel="0" collapsed="false">
      <c r="A430" s="17"/>
      <c r="B430" s="160"/>
      <c r="C430" s="161" t="s">
        <v>443</v>
      </c>
      <c r="D430" s="161" t="s">
        <v>179</v>
      </c>
      <c r="E430" s="162" t="s">
        <v>546</v>
      </c>
      <c r="F430" s="163" t="s">
        <v>547</v>
      </c>
      <c r="G430" s="164" t="s">
        <v>223</v>
      </c>
      <c r="H430" s="165" t="n">
        <v>83.4</v>
      </c>
      <c r="I430" s="166"/>
      <c r="J430" s="166" t="n">
        <f aca="false">ROUND(I430*H430,2)</f>
        <v>0</v>
      </c>
      <c r="K430" s="167"/>
      <c r="L430" s="18"/>
      <c r="M430" s="168"/>
      <c r="N430" s="169" t="s">
        <v>34</v>
      </c>
      <c r="O430" s="170" t="n">
        <v>0</v>
      </c>
      <c r="P430" s="170" t="n">
        <f aca="false">O430*H430</f>
        <v>0</v>
      </c>
      <c r="Q430" s="170" t="n">
        <v>0</v>
      </c>
      <c r="R430" s="170" t="n">
        <f aca="false">Q430*H430</f>
        <v>0</v>
      </c>
      <c r="S430" s="170" t="n">
        <v>0</v>
      </c>
      <c r="T430" s="171" t="n">
        <f aca="false">S430*H430</f>
        <v>0</v>
      </c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  <c r="AE430" s="17"/>
      <c r="AR430" s="172" t="s">
        <v>178</v>
      </c>
      <c r="AT430" s="172" t="s">
        <v>179</v>
      </c>
      <c r="AU430" s="172" t="s">
        <v>77</v>
      </c>
      <c r="AY430" s="3" t="s">
        <v>177</v>
      </c>
      <c r="BE430" s="173" t="n">
        <f aca="false">IF(N430="základní",J430,0)</f>
        <v>0</v>
      </c>
      <c r="BF430" s="173" t="n">
        <f aca="false">IF(N430="snížená",J430,0)</f>
        <v>0</v>
      </c>
      <c r="BG430" s="173" t="n">
        <f aca="false">IF(N430="zákl. přenesená",J430,0)</f>
        <v>0</v>
      </c>
      <c r="BH430" s="173" t="n">
        <f aca="false">IF(N430="sníž. přenesená",J430,0)</f>
        <v>0</v>
      </c>
      <c r="BI430" s="173" t="n">
        <f aca="false">IF(N430="nulová",J430,0)</f>
        <v>0</v>
      </c>
      <c r="BJ430" s="3" t="s">
        <v>77</v>
      </c>
      <c r="BK430" s="173" t="n">
        <f aca="false">ROUND(I430*H430,2)</f>
        <v>0</v>
      </c>
      <c r="BL430" s="3" t="s">
        <v>178</v>
      </c>
      <c r="BM430" s="172" t="s">
        <v>548</v>
      </c>
    </row>
    <row r="431" s="174" customFormat="true" ht="12.8" hidden="false" customHeight="false" outlineLevel="0" collapsed="false">
      <c r="B431" s="175"/>
      <c r="D431" s="176" t="s">
        <v>183</v>
      </c>
      <c r="E431" s="177"/>
      <c r="F431" s="178" t="s">
        <v>489</v>
      </c>
      <c r="H431" s="177"/>
      <c r="L431" s="175"/>
      <c r="M431" s="179"/>
      <c r="N431" s="180"/>
      <c r="O431" s="180"/>
      <c r="P431" s="180"/>
      <c r="Q431" s="180"/>
      <c r="R431" s="180"/>
      <c r="S431" s="180"/>
      <c r="T431" s="181"/>
      <c r="AT431" s="177" t="s">
        <v>183</v>
      </c>
      <c r="AU431" s="177" t="s">
        <v>77</v>
      </c>
      <c r="AV431" s="174" t="s">
        <v>77</v>
      </c>
      <c r="AW431" s="174" t="s">
        <v>26</v>
      </c>
      <c r="AX431" s="174" t="s">
        <v>69</v>
      </c>
      <c r="AY431" s="177" t="s">
        <v>177</v>
      </c>
    </row>
    <row r="432" s="174" customFormat="true" ht="12.8" hidden="false" customHeight="false" outlineLevel="0" collapsed="false">
      <c r="B432" s="175"/>
      <c r="D432" s="176" t="s">
        <v>183</v>
      </c>
      <c r="E432" s="177"/>
      <c r="F432" s="178" t="s">
        <v>549</v>
      </c>
      <c r="H432" s="177"/>
      <c r="L432" s="175"/>
      <c r="M432" s="179"/>
      <c r="N432" s="180"/>
      <c r="O432" s="180"/>
      <c r="P432" s="180"/>
      <c r="Q432" s="180"/>
      <c r="R432" s="180"/>
      <c r="S432" s="180"/>
      <c r="T432" s="181"/>
      <c r="AT432" s="177" t="s">
        <v>183</v>
      </c>
      <c r="AU432" s="177" t="s">
        <v>77</v>
      </c>
      <c r="AV432" s="174" t="s">
        <v>77</v>
      </c>
      <c r="AW432" s="174" t="s">
        <v>26</v>
      </c>
      <c r="AX432" s="174" t="s">
        <v>69</v>
      </c>
      <c r="AY432" s="177" t="s">
        <v>177</v>
      </c>
    </row>
    <row r="433" s="182" customFormat="true" ht="12.8" hidden="false" customHeight="false" outlineLevel="0" collapsed="false">
      <c r="B433" s="183"/>
      <c r="D433" s="176" t="s">
        <v>183</v>
      </c>
      <c r="E433" s="184"/>
      <c r="F433" s="185" t="s">
        <v>550</v>
      </c>
      <c r="H433" s="186" t="n">
        <v>30</v>
      </c>
      <c r="L433" s="183"/>
      <c r="M433" s="187"/>
      <c r="N433" s="188"/>
      <c r="O433" s="188"/>
      <c r="P433" s="188"/>
      <c r="Q433" s="188"/>
      <c r="R433" s="188"/>
      <c r="S433" s="188"/>
      <c r="T433" s="189"/>
      <c r="AT433" s="184" t="s">
        <v>183</v>
      </c>
      <c r="AU433" s="184" t="s">
        <v>77</v>
      </c>
      <c r="AV433" s="182" t="s">
        <v>79</v>
      </c>
      <c r="AW433" s="182" t="s">
        <v>26</v>
      </c>
      <c r="AX433" s="182" t="s">
        <v>69</v>
      </c>
      <c r="AY433" s="184" t="s">
        <v>177</v>
      </c>
    </row>
    <row r="434" s="174" customFormat="true" ht="12.8" hidden="false" customHeight="false" outlineLevel="0" collapsed="false">
      <c r="B434" s="175"/>
      <c r="D434" s="176" t="s">
        <v>183</v>
      </c>
      <c r="E434" s="177"/>
      <c r="F434" s="178" t="s">
        <v>551</v>
      </c>
      <c r="H434" s="177"/>
      <c r="L434" s="175"/>
      <c r="M434" s="179"/>
      <c r="N434" s="180"/>
      <c r="O434" s="180"/>
      <c r="P434" s="180"/>
      <c r="Q434" s="180"/>
      <c r="R434" s="180"/>
      <c r="S434" s="180"/>
      <c r="T434" s="181"/>
      <c r="AT434" s="177" t="s">
        <v>183</v>
      </c>
      <c r="AU434" s="177" t="s">
        <v>77</v>
      </c>
      <c r="AV434" s="174" t="s">
        <v>77</v>
      </c>
      <c r="AW434" s="174" t="s">
        <v>26</v>
      </c>
      <c r="AX434" s="174" t="s">
        <v>69</v>
      </c>
      <c r="AY434" s="177" t="s">
        <v>177</v>
      </c>
    </row>
    <row r="435" s="182" customFormat="true" ht="12.8" hidden="false" customHeight="false" outlineLevel="0" collapsed="false">
      <c r="B435" s="183"/>
      <c r="D435" s="176" t="s">
        <v>183</v>
      </c>
      <c r="E435" s="184"/>
      <c r="F435" s="185" t="s">
        <v>552</v>
      </c>
      <c r="H435" s="186" t="n">
        <v>21</v>
      </c>
      <c r="L435" s="183"/>
      <c r="M435" s="187"/>
      <c r="N435" s="188"/>
      <c r="O435" s="188"/>
      <c r="P435" s="188"/>
      <c r="Q435" s="188"/>
      <c r="R435" s="188"/>
      <c r="S435" s="188"/>
      <c r="T435" s="189"/>
      <c r="AT435" s="184" t="s">
        <v>183</v>
      </c>
      <c r="AU435" s="184" t="s">
        <v>77</v>
      </c>
      <c r="AV435" s="182" t="s">
        <v>79</v>
      </c>
      <c r="AW435" s="182" t="s">
        <v>26</v>
      </c>
      <c r="AX435" s="182" t="s">
        <v>69</v>
      </c>
      <c r="AY435" s="184" t="s">
        <v>177</v>
      </c>
    </row>
    <row r="436" s="174" customFormat="true" ht="12.8" hidden="false" customHeight="false" outlineLevel="0" collapsed="false">
      <c r="B436" s="175"/>
      <c r="D436" s="176" t="s">
        <v>183</v>
      </c>
      <c r="E436" s="177"/>
      <c r="F436" s="178" t="s">
        <v>553</v>
      </c>
      <c r="H436" s="177"/>
      <c r="L436" s="175"/>
      <c r="M436" s="179"/>
      <c r="N436" s="180"/>
      <c r="O436" s="180"/>
      <c r="P436" s="180"/>
      <c r="Q436" s="180"/>
      <c r="R436" s="180"/>
      <c r="S436" s="180"/>
      <c r="T436" s="181"/>
      <c r="AT436" s="177" t="s">
        <v>183</v>
      </c>
      <c r="AU436" s="177" t="s">
        <v>77</v>
      </c>
      <c r="AV436" s="174" t="s">
        <v>77</v>
      </c>
      <c r="AW436" s="174" t="s">
        <v>26</v>
      </c>
      <c r="AX436" s="174" t="s">
        <v>69</v>
      </c>
      <c r="AY436" s="177" t="s">
        <v>177</v>
      </c>
    </row>
    <row r="437" s="182" customFormat="true" ht="12.8" hidden="false" customHeight="false" outlineLevel="0" collapsed="false">
      <c r="B437" s="183"/>
      <c r="D437" s="176" t="s">
        <v>183</v>
      </c>
      <c r="E437" s="184"/>
      <c r="F437" s="185" t="s">
        <v>550</v>
      </c>
      <c r="H437" s="186" t="n">
        <v>30</v>
      </c>
      <c r="L437" s="183"/>
      <c r="M437" s="187"/>
      <c r="N437" s="188"/>
      <c r="O437" s="188"/>
      <c r="P437" s="188"/>
      <c r="Q437" s="188"/>
      <c r="R437" s="188"/>
      <c r="S437" s="188"/>
      <c r="T437" s="189"/>
      <c r="AT437" s="184" t="s">
        <v>183</v>
      </c>
      <c r="AU437" s="184" t="s">
        <v>77</v>
      </c>
      <c r="AV437" s="182" t="s">
        <v>79</v>
      </c>
      <c r="AW437" s="182" t="s">
        <v>26</v>
      </c>
      <c r="AX437" s="182" t="s">
        <v>69</v>
      </c>
      <c r="AY437" s="184" t="s">
        <v>177</v>
      </c>
    </row>
    <row r="438" s="174" customFormat="true" ht="12.8" hidden="false" customHeight="false" outlineLevel="0" collapsed="false">
      <c r="B438" s="175"/>
      <c r="D438" s="176" t="s">
        <v>183</v>
      </c>
      <c r="E438" s="177"/>
      <c r="F438" s="178" t="s">
        <v>554</v>
      </c>
      <c r="H438" s="177"/>
      <c r="L438" s="175"/>
      <c r="M438" s="179"/>
      <c r="N438" s="180"/>
      <c r="O438" s="180"/>
      <c r="P438" s="180"/>
      <c r="Q438" s="180"/>
      <c r="R438" s="180"/>
      <c r="S438" s="180"/>
      <c r="T438" s="181"/>
      <c r="AT438" s="177" t="s">
        <v>183</v>
      </c>
      <c r="AU438" s="177" t="s">
        <v>77</v>
      </c>
      <c r="AV438" s="174" t="s">
        <v>77</v>
      </c>
      <c r="AW438" s="174" t="s">
        <v>26</v>
      </c>
      <c r="AX438" s="174" t="s">
        <v>69</v>
      </c>
      <c r="AY438" s="177" t="s">
        <v>177</v>
      </c>
    </row>
    <row r="439" s="182" customFormat="true" ht="12.8" hidden="false" customHeight="false" outlineLevel="0" collapsed="false">
      <c r="B439" s="183"/>
      <c r="D439" s="176" t="s">
        <v>183</v>
      </c>
      <c r="E439" s="184"/>
      <c r="F439" s="185" t="s">
        <v>555</v>
      </c>
      <c r="H439" s="186" t="n">
        <v>2.4</v>
      </c>
      <c r="L439" s="183"/>
      <c r="M439" s="187"/>
      <c r="N439" s="188"/>
      <c r="O439" s="188"/>
      <c r="P439" s="188"/>
      <c r="Q439" s="188"/>
      <c r="R439" s="188"/>
      <c r="S439" s="188"/>
      <c r="T439" s="189"/>
      <c r="AT439" s="184" t="s">
        <v>183</v>
      </c>
      <c r="AU439" s="184" t="s">
        <v>77</v>
      </c>
      <c r="AV439" s="182" t="s">
        <v>79</v>
      </c>
      <c r="AW439" s="182" t="s">
        <v>26</v>
      </c>
      <c r="AX439" s="182" t="s">
        <v>69</v>
      </c>
      <c r="AY439" s="184" t="s">
        <v>177</v>
      </c>
    </row>
    <row r="440" s="190" customFormat="true" ht="12.8" hidden="false" customHeight="false" outlineLevel="0" collapsed="false">
      <c r="B440" s="191"/>
      <c r="D440" s="176" t="s">
        <v>183</v>
      </c>
      <c r="E440" s="192"/>
      <c r="F440" s="193" t="s">
        <v>187</v>
      </c>
      <c r="H440" s="194" t="n">
        <v>83.4</v>
      </c>
      <c r="L440" s="191"/>
      <c r="M440" s="195"/>
      <c r="N440" s="196"/>
      <c r="O440" s="196"/>
      <c r="P440" s="196"/>
      <c r="Q440" s="196"/>
      <c r="R440" s="196"/>
      <c r="S440" s="196"/>
      <c r="T440" s="197"/>
      <c r="AT440" s="192" t="s">
        <v>183</v>
      </c>
      <c r="AU440" s="192" t="s">
        <v>77</v>
      </c>
      <c r="AV440" s="190" t="s">
        <v>178</v>
      </c>
      <c r="AW440" s="190" t="s">
        <v>26</v>
      </c>
      <c r="AX440" s="190" t="s">
        <v>77</v>
      </c>
      <c r="AY440" s="192" t="s">
        <v>177</v>
      </c>
    </row>
    <row r="441" s="22" customFormat="true" ht="21.75" hidden="false" customHeight="true" outlineLevel="0" collapsed="false">
      <c r="A441" s="17"/>
      <c r="B441" s="160"/>
      <c r="C441" s="161" t="s">
        <v>447</v>
      </c>
      <c r="D441" s="161" t="s">
        <v>179</v>
      </c>
      <c r="E441" s="162" t="s">
        <v>556</v>
      </c>
      <c r="F441" s="163" t="s">
        <v>557</v>
      </c>
      <c r="G441" s="164" t="s">
        <v>223</v>
      </c>
      <c r="H441" s="165" t="n">
        <v>20</v>
      </c>
      <c r="I441" s="166"/>
      <c r="J441" s="166" t="n">
        <f aca="false">ROUND(I441*H441,2)</f>
        <v>0</v>
      </c>
      <c r="K441" s="167"/>
      <c r="L441" s="18"/>
      <c r="M441" s="168"/>
      <c r="N441" s="169" t="s">
        <v>34</v>
      </c>
      <c r="O441" s="170" t="n">
        <v>0</v>
      </c>
      <c r="P441" s="170" t="n">
        <f aca="false">O441*H441</f>
        <v>0</v>
      </c>
      <c r="Q441" s="170" t="n">
        <v>0</v>
      </c>
      <c r="R441" s="170" t="n">
        <f aca="false">Q441*H441</f>
        <v>0</v>
      </c>
      <c r="S441" s="170" t="n">
        <v>0</v>
      </c>
      <c r="T441" s="171" t="n">
        <f aca="false">S441*H441</f>
        <v>0</v>
      </c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  <c r="AE441" s="17"/>
      <c r="AR441" s="172" t="s">
        <v>178</v>
      </c>
      <c r="AT441" s="172" t="s">
        <v>179</v>
      </c>
      <c r="AU441" s="172" t="s">
        <v>77</v>
      </c>
      <c r="AY441" s="3" t="s">
        <v>177</v>
      </c>
      <c r="BE441" s="173" t="n">
        <f aca="false">IF(N441="základní",J441,0)</f>
        <v>0</v>
      </c>
      <c r="BF441" s="173" t="n">
        <f aca="false">IF(N441="snížená",J441,0)</f>
        <v>0</v>
      </c>
      <c r="BG441" s="173" t="n">
        <f aca="false">IF(N441="zákl. přenesená",J441,0)</f>
        <v>0</v>
      </c>
      <c r="BH441" s="173" t="n">
        <f aca="false">IF(N441="sníž. přenesená",J441,0)</f>
        <v>0</v>
      </c>
      <c r="BI441" s="173" t="n">
        <f aca="false">IF(N441="nulová",J441,0)</f>
        <v>0</v>
      </c>
      <c r="BJ441" s="3" t="s">
        <v>77</v>
      </c>
      <c r="BK441" s="173" t="n">
        <f aca="false">ROUND(I441*H441,2)</f>
        <v>0</v>
      </c>
      <c r="BL441" s="3" t="s">
        <v>178</v>
      </c>
      <c r="BM441" s="172" t="s">
        <v>558</v>
      </c>
    </row>
    <row r="442" s="174" customFormat="true" ht="12.8" hidden="false" customHeight="false" outlineLevel="0" collapsed="false">
      <c r="B442" s="175"/>
      <c r="D442" s="176" t="s">
        <v>183</v>
      </c>
      <c r="E442" s="177"/>
      <c r="F442" s="178" t="s">
        <v>184</v>
      </c>
      <c r="H442" s="177"/>
      <c r="L442" s="175"/>
      <c r="M442" s="179"/>
      <c r="N442" s="180"/>
      <c r="O442" s="180"/>
      <c r="P442" s="180"/>
      <c r="Q442" s="180"/>
      <c r="R442" s="180"/>
      <c r="S442" s="180"/>
      <c r="T442" s="181"/>
      <c r="AT442" s="177" t="s">
        <v>183</v>
      </c>
      <c r="AU442" s="177" t="s">
        <v>77</v>
      </c>
      <c r="AV442" s="174" t="s">
        <v>77</v>
      </c>
      <c r="AW442" s="174" t="s">
        <v>26</v>
      </c>
      <c r="AX442" s="174" t="s">
        <v>69</v>
      </c>
      <c r="AY442" s="177" t="s">
        <v>177</v>
      </c>
    </row>
    <row r="443" s="174" customFormat="true" ht="12.8" hidden="false" customHeight="false" outlineLevel="0" collapsed="false">
      <c r="B443" s="175"/>
      <c r="D443" s="176" t="s">
        <v>183</v>
      </c>
      <c r="E443" s="177"/>
      <c r="F443" s="178" t="s">
        <v>559</v>
      </c>
      <c r="H443" s="177"/>
      <c r="L443" s="175"/>
      <c r="M443" s="179"/>
      <c r="N443" s="180"/>
      <c r="O443" s="180"/>
      <c r="P443" s="180"/>
      <c r="Q443" s="180"/>
      <c r="R443" s="180"/>
      <c r="S443" s="180"/>
      <c r="T443" s="181"/>
      <c r="AT443" s="177" t="s">
        <v>183</v>
      </c>
      <c r="AU443" s="177" t="s">
        <v>77</v>
      </c>
      <c r="AV443" s="174" t="s">
        <v>77</v>
      </c>
      <c r="AW443" s="174" t="s">
        <v>26</v>
      </c>
      <c r="AX443" s="174" t="s">
        <v>69</v>
      </c>
      <c r="AY443" s="177" t="s">
        <v>177</v>
      </c>
    </row>
    <row r="444" s="182" customFormat="true" ht="12.8" hidden="false" customHeight="false" outlineLevel="0" collapsed="false">
      <c r="B444" s="183"/>
      <c r="D444" s="176" t="s">
        <v>183</v>
      </c>
      <c r="E444" s="184"/>
      <c r="F444" s="185" t="s">
        <v>560</v>
      </c>
      <c r="H444" s="186" t="n">
        <v>20</v>
      </c>
      <c r="L444" s="183"/>
      <c r="M444" s="187"/>
      <c r="N444" s="188"/>
      <c r="O444" s="188"/>
      <c r="P444" s="188"/>
      <c r="Q444" s="188"/>
      <c r="R444" s="188"/>
      <c r="S444" s="188"/>
      <c r="T444" s="189"/>
      <c r="AT444" s="184" t="s">
        <v>183</v>
      </c>
      <c r="AU444" s="184" t="s">
        <v>77</v>
      </c>
      <c r="AV444" s="182" t="s">
        <v>79</v>
      </c>
      <c r="AW444" s="182" t="s">
        <v>26</v>
      </c>
      <c r="AX444" s="182" t="s">
        <v>69</v>
      </c>
      <c r="AY444" s="184" t="s">
        <v>177</v>
      </c>
    </row>
    <row r="445" s="190" customFormat="true" ht="12.8" hidden="false" customHeight="false" outlineLevel="0" collapsed="false">
      <c r="B445" s="191"/>
      <c r="D445" s="176" t="s">
        <v>183</v>
      </c>
      <c r="E445" s="192"/>
      <c r="F445" s="193" t="s">
        <v>187</v>
      </c>
      <c r="H445" s="194" t="n">
        <v>20</v>
      </c>
      <c r="L445" s="191"/>
      <c r="M445" s="195"/>
      <c r="N445" s="196"/>
      <c r="O445" s="196"/>
      <c r="P445" s="196"/>
      <c r="Q445" s="196"/>
      <c r="R445" s="196"/>
      <c r="S445" s="196"/>
      <c r="T445" s="197"/>
      <c r="AT445" s="192" t="s">
        <v>183</v>
      </c>
      <c r="AU445" s="192" t="s">
        <v>77</v>
      </c>
      <c r="AV445" s="190" t="s">
        <v>178</v>
      </c>
      <c r="AW445" s="190" t="s">
        <v>26</v>
      </c>
      <c r="AX445" s="190" t="s">
        <v>77</v>
      </c>
      <c r="AY445" s="192" t="s">
        <v>177</v>
      </c>
    </row>
    <row r="446" s="22" customFormat="true" ht="21.75" hidden="false" customHeight="true" outlineLevel="0" collapsed="false">
      <c r="A446" s="17"/>
      <c r="B446" s="160"/>
      <c r="C446" s="161" t="s">
        <v>527</v>
      </c>
      <c r="D446" s="161" t="s">
        <v>179</v>
      </c>
      <c r="E446" s="162" t="s">
        <v>561</v>
      </c>
      <c r="F446" s="163" t="s">
        <v>562</v>
      </c>
      <c r="G446" s="164" t="s">
        <v>223</v>
      </c>
      <c r="H446" s="165" t="n">
        <v>103.4</v>
      </c>
      <c r="I446" s="166"/>
      <c r="J446" s="166" t="n">
        <f aca="false">ROUND(I446*H446,2)</f>
        <v>0</v>
      </c>
      <c r="K446" s="167"/>
      <c r="L446" s="18"/>
      <c r="M446" s="168"/>
      <c r="N446" s="169" t="s">
        <v>34</v>
      </c>
      <c r="O446" s="170" t="n">
        <v>0</v>
      </c>
      <c r="P446" s="170" t="n">
        <f aca="false">O446*H446</f>
        <v>0</v>
      </c>
      <c r="Q446" s="170" t="n">
        <v>0</v>
      </c>
      <c r="R446" s="170" t="n">
        <f aca="false">Q446*H446</f>
        <v>0</v>
      </c>
      <c r="S446" s="170" t="n">
        <v>0</v>
      </c>
      <c r="T446" s="171" t="n">
        <f aca="false">S446*H446</f>
        <v>0</v>
      </c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  <c r="AE446" s="17"/>
      <c r="AR446" s="172" t="s">
        <v>178</v>
      </c>
      <c r="AT446" s="172" t="s">
        <v>179</v>
      </c>
      <c r="AU446" s="172" t="s">
        <v>77</v>
      </c>
      <c r="AY446" s="3" t="s">
        <v>177</v>
      </c>
      <c r="BE446" s="173" t="n">
        <f aca="false">IF(N446="základní",J446,0)</f>
        <v>0</v>
      </c>
      <c r="BF446" s="173" t="n">
        <f aca="false">IF(N446="snížená",J446,0)</f>
        <v>0</v>
      </c>
      <c r="BG446" s="173" t="n">
        <f aca="false">IF(N446="zákl. přenesená",J446,0)</f>
        <v>0</v>
      </c>
      <c r="BH446" s="173" t="n">
        <f aca="false">IF(N446="sníž. přenesená",J446,0)</f>
        <v>0</v>
      </c>
      <c r="BI446" s="173" t="n">
        <f aca="false">IF(N446="nulová",J446,0)</f>
        <v>0</v>
      </c>
      <c r="BJ446" s="3" t="s">
        <v>77</v>
      </c>
      <c r="BK446" s="173" t="n">
        <f aca="false">ROUND(I446*H446,2)</f>
        <v>0</v>
      </c>
      <c r="BL446" s="3" t="s">
        <v>178</v>
      </c>
      <c r="BM446" s="172" t="s">
        <v>563</v>
      </c>
    </row>
    <row r="447" s="174" customFormat="true" ht="12.8" hidden="false" customHeight="false" outlineLevel="0" collapsed="false">
      <c r="B447" s="175"/>
      <c r="D447" s="176" t="s">
        <v>183</v>
      </c>
      <c r="E447" s="177"/>
      <c r="F447" s="178" t="s">
        <v>489</v>
      </c>
      <c r="H447" s="177"/>
      <c r="L447" s="175"/>
      <c r="M447" s="179"/>
      <c r="N447" s="180"/>
      <c r="O447" s="180"/>
      <c r="P447" s="180"/>
      <c r="Q447" s="180"/>
      <c r="R447" s="180"/>
      <c r="S447" s="180"/>
      <c r="T447" s="181"/>
      <c r="AT447" s="177" t="s">
        <v>183</v>
      </c>
      <c r="AU447" s="177" t="s">
        <v>77</v>
      </c>
      <c r="AV447" s="174" t="s">
        <v>77</v>
      </c>
      <c r="AW447" s="174" t="s">
        <v>26</v>
      </c>
      <c r="AX447" s="174" t="s">
        <v>69</v>
      </c>
      <c r="AY447" s="177" t="s">
        <v>177</v>
      </c>
    </row>
    <row r="448" s="174" customFormat="true" ht="12.8" hidden="false" customHeight="false" outlineLevel="0" collapsed="false">
      <c r="B448" s="175"/>
      <c r="D448" s="176" t="s">
        <v>183</v>
      </c>
      <c r="E448" s="177"/>
      <c r="F448" s="178" t="s">
        <v>549</v>
      </c>
      <c r="H448" s="177"/>
      <c r="L448" s="175"/>
      <c r="M448" s="179"/>
      <c r="N448" s="180"/>
      <c r="O448" s="180"/>
      <c r="P448" s="180"/>
      <c r="Q448" s="180"/>
      <c r="R448" s="180"/>
      <c r="S448" s="180"/>
      <c r="T448" s="181"/>
      <c r="AT448" s="177" t="s">
        <v>183</v>
      </c>
      <c r="AU448" s="177" t="s">
        <v>77</v>
      </c>
      <c r="AV448" s="174" t="s">
        <v>77</v>
      </c>
      <c r="AW448" s="174" t="s">
        <v>26</v>
      </c>
      <c r="AX448" s="174" t="s">
        <v>69</v>
      </c>
      <c r="AY448" s="177" t="s">
        <v>177</v>
      </c>
    </row>
    <row r="449" s="182" customFormat="true" ht="12.8" hidden="false" customHeight="false" outlineLevel="0" collapsed="false">
      <c r="B449" s="183"/>
      <c r="D449" s="176" t="s">
        <v>183</v>
      </c>
      <c r="E449" s="184"/>
      <c r="F449" s="185" t="s">
        <v>550</v>
      </c>
      <c r="H449" s="186" t="n">
        <v>30</v>
      </c>
      <c r="L449" s="183"/>
      <c r="M449" s="187"/>
      <c r="N449" s="188"/>
      <c r="O449" s="188"/>
      <c r="P449" s="188"/>
      <c r="Q449" s="188"/>
      <c r="R449" s="188"/>
      <c r="S449" s="188"/>
      <c r="T449" s="189"/>
      <c r="AT449" s="184" t="s">
        <v>183</v>
      </c>
      <c r="AU449" s="184" t="s">
        <v>77</v>
      </c>
      <c r="AV449" s="182" t="s">
        <v>79</v>
      </c>
      <c r="AW449" s="182" t="s">
        <v>26</v>
      </c>
      <c r="AX449" s="182" t="s">
        <v>69</v>
      </c>
      <c r="AY449" s="184" t="s">
        <v>177</v>
      </c>
    </row>
    <row r="450" s="174" customFormat="true" ht="12.8" hidden="false" customHeight="false" outlineLevel="0" collapsed="false">
      <c r="B450" s="175"/>
      <c r="D450" s="176" t="s">
        <v>183</v>
      </c>
      <c r="E450" s="177"/>
      <c r="F450" s="178" t="s">
        <v>551</v>
      </c>
      <c r="H450" s="177"/>
      <c r="L450" s="175"/>
      <c r="M450" s="179"/>
      <c r="N450" s="180"/>
      <c r="O450" s="180"/>
      <c r="P450" s="180"/>
      <c r="Q450" s="180"/>
      <c r="R450" s="180"/>
      <c r="S450" s="180"/>
      <c r="T450" s="181"/>
      <c r="AT450" s="177" t="s">
        <v>183</v>
      </c>
      <c r="AU450" s="177" t="s">
        <v>77</v>
      </c>
      <c r="AV450" s="174" t="s">
        <v>77</v>
      </c>
      <c r="AW450" s="174" t="s">
        <v>26</v>
      </c>
      <c r="AX450" s="174" t="s">
        <v>69</v>
      </c>
      <c r="AY450" s="177" t="s">
        <v>177</v>
      </c>
    </row>
    <row r="451" s="182" customFormat="true" ht="12.8" hidden="false" customHeight="false" outlineLevel="0" collapsed="false">
      <c r="B451" s="183"/>
      <c r="D451" s="176" t="s">
        <v>183</v>
      </c>
      <c r="E451" s="184"/>
      <c r="F451" s="185" t="s">
        <v>552</v>
      </c>
      <c r="H451" s="186" t="n">
        <v>21</v>
      </c>
      <c r="L451" s="183"/>
      <c r="M451" s="187"/>
      <c r="N451" s="188"/>
      <c r="O451" s="188"/>
      <c r="P451" s="188"/>
      <c r="Q451" s="188"/>
      <c r="R451" s="188"/>
      <c r="S451" s="188"/>
      <c r="T451" s="189"/>
      <c r="AT451" s="184" t="s">
        <v>183</v>
      </c>
      <c r="AU451" s="184" t="s">
        <v>77</v>
      </c>
      <c r="AV451" s="182" t="s">
        <v>79</v>
      </c>
      <c r="AW451" s="182" t="s">
        <v>26</v>
      </c>
      <c r="AX451" s="182" t="s">
        <v>69</v>
      </c>
      <c r="AY451" s="184" t="s">
        <v>177</v>
      </c>
    </row>
    <row r="452" s="174" customFormat="true" ht="12.8" hidden="false" customHeight="false" outlineLevel="0" collapsed="false">
      <c r="B452" s="175"/>
      <c r="D452" s="176" t="s">
        <v>183</v>
      </c>
      <c r="E452" s="177"/>
      <c r="F452" s="178" t="s">
        <v>553</v>
      </c>
      <c r="H452" s="177"/>
      <c r="L452" s="175"/>
      <c r="M452" s="179"/>
      <c r="N452" s="180"/>
      <c r="O452" s="180"/>
      <c r="P452" s="180"/>
      <c r="Q452" s="180"/>
      <c r="R452" s="180"/>
      <c r="S452" s="180"/>
      <c r="T452" s="181"/>
      <c r="AT452" s="177" t="s">
        <v>183</v>
      </c>
      <c r="AU452" s="177" t="s">
        <v>77</v>
      </c>
      <c r="AV452" s="174" t="s">
        <v>77</v>
      </c>
      <c r="AW452" s="174" t="s">
        <v>26</v>
      </c>
      <c r="AX452" s="174" t="s">
        <v>69</v>
      </c>
      <c r="AY452" s="177" t="s">
        <v>177</v>
      </c>
    </row>
    <row r="453" s="182" customFormat="true" ht="12.8" hidden="false" customHeight="false" outlineLevel="0" collapsed="false">
      <c r="B453" s="183"/>
      <c r="D453" s="176" t="s">
        <v>183</v>
      </c>
      <c r="E453" s="184"/>
      <c r="F453" s="185" t="s">
        <v>550</v>
      </c>
      <c r="H453" s="186" t="n">
        <v>30</v>
      </c>
      <c r="L453" s="183"/>
      <c r="M453" s="187"/>
      <c r="N453" s="188"/>
      <c r="O453" s="188"/>
      <c r="P453" s="188"/>
      <c r="Q453" s="188"/>
      <c r="R453" s="188"/>
      <c r="S453" s="188"/>
      <c r="T453" s="189"/>
      <c r="AT453" s="184" t="s">
        <v>183</v>
      </c>
      <c r="AU453" s="184" t="s">
        <v>77</v>
      </c>
      <c r="AV453" s="182" t="s">
        <v>79</v>
      </c>
      <c r="AW453" s="182" t="s">
        <v>26</v>
      </c>
      <c r="AX453" s="182" t="s">
        <v>69</v>
      </c>
      <c r="AY453" s="184" t="s">
        <v>177</v>
      </c>
    </row>
    <row r="454" s="174" customFormat="true" ht="12.8" hidden="false" customHeight="false" outlineLevel="0" collapsed="false">
      <c r="B454" s="175"/>
      <c r="D454" s="176" t="s">
        <v>183</v>
      </c>
      <c r="E454" s="177"/>
      <c r="F454" s="178" t="s">
        <v>554</v>
      </c>
      <c r="H454" s="177"/>
      <c r="L454" s="175"/>
      <c r="M454" s="179"/>
      <c r="N454" s="180"/>
      <c r="O454" s="180"/>
      <c r="P454" s="180"/>
      <c r="Q454" s="180"/>
      <c r="R454" s="180"/>
      <c r="S454" s="180"/>
      <c r="T454" s="181"/>
      <c r="AT454" s="177" t="s">
        <v>183</v>
      </c>
      <c r="AU454" s="177" t="s">
        <v>77</v>
      </c>
      <c r="AV454" s="174" t="s">
        <v>77</v>
      </c>
      <c r="AW454" s="174" t="s">
        <v>26</v>
      </c>
      <c r="AX454" s="174" t="s">
        <v>69</v>
      </c>
      <c r="AY454" s="177" t="s">
        <v>177</v>
      </c>
    </row>
    <row r="455" s="182" customFormat="true" ht="12.8" hidden="false" customHeight="false" outlineLevel="0" collapsed="false">
      <c r="B455" s="183"/>
      <c r="D455" s="176" t="s">
        <v>183</v>
      </c>
      <c r="E455" s="184"/>
      <c r="F455" s="185" t="s">
        <v>555</v>
      </c>
      <c r="H455" s="186" t="n">
        <v>2.4</v>
      </c>
      <c r="L455" s="183"/>
      <c r="M455" s="187"/>
      <c r="N455" s="188"/>
      <c r="O455" s="188"/>
      <c r="P455" s="188"/>
      <c r="Q455" s="188"/>
      <c r="R455" s="188"/>
      <c r="S455" s="188"/>
      <c r="T455" s="189"/>
      <c r="AT455" s="184" t="s">
        <v>183</v>
      </c>
      <c r="AU455" s="184" t="s">
        <v>77</v>
      </c>
      <c r="AV455" s="182" t="s">
        <v>79</v>
      </c>
      <c r="AW455" s="182" t="s">
        <v>26</v>
      </c>
      <c r="AX455" s="182" t="s">
        <v>69</v>
      </c>
      <c r="AY455" s="184" t="s">
        <v>177</v>
      </c>
    </row>
    <row r="456" s="174" customFormat="true" ht="12.8" hidden="false" customHeight="false" outlineLevel="0" collapsed="false">
      <c r="B456" s="175"/>
      <c r="D456" s="176" t="s">
        <v>183</v>
      </c>
      <c r="E456" s="177"/>
      <c r="F456" s="178" t="s">
        <v>559</v>
      </c>
      <c r="H456" s="177"/>
      <c r="L456" s="175"/>
      <c r="M456" s="179"/>
      <c r="N456" s="180"/>
      <c r="O456" s="180"/>
      <c r="P456" s="180"/>
      <c r="Q456" s="180"/>
      <c r="R456" s="180"/>
      <c r="S456" s="180"/>
      <c r="T456" s="181"/>
      <c r="AT456" s="177" t="s">
        <v>183</v>
      </c>
      <c r="AU456" s="177" t="s">
        <v>77</v>
      </c>
      <c r="AV456" s="174" t="s">
        <v>77</v>
      </c>
      <c r="AW456" s="174" t="s">
        <v>26</v>
      </c>
      <c r="AX456" s="174" t="s">
        <v>69</v>
      </c>
      <c r="AY456" s="177" t="s">
        <v>177</v>
      </c>
    </row>
    <row r="457" s="182" customFormat="true" ht="12.8" hidden="false" customHeight="false" outlineLevel="0" collapsed="false">
      <c r="B457" s="183"/>
      <c r="D457" s="176" t="s">
        <v>183</v>
      </c>
      <c r="E457" s="184"/>
      <c r="F457" s="185" t="s">
        <v>560</v>
      </c>
      <c r="H457" s="186" t="n">
        <v>20</v>
      </c>
      <c r="L457" s="183"/>
      <c r="M457" s="187"/>
      <c r="N457" s="188"/>
      <c r="O457" s="188"/>
      <c r="P457" s="188"/>
      <c r="Q457" s="188"/>
      <c r="R457" s="188"/>
      <c r="S457" s="188"/>
      <c r="T457" s="189"/>
      <c r="AT457" s="184" t="s">
        <v>183</v>
      </c>
      <c r="AU457" s="184" t="s">
        <v>77</v>
      </c>
      <c r="AV457" s="182" t="s">
        <v>79</v>
      </c>
      <c r="AW457" s="182" t="s">
        <v>26</v>
      </c>
      <c r="AX457" s="182" t="s">
        <v>69</v>
      </c>
      <c r="AY457" s="184" t="s">
        <v>177</v>
      </c>
    </row>
    <row r="458" s="190" customFormat="true" ht="12.8" hidden="false" customHeight="false" outlineLevel="0" collapsed="false">
      <c r="B458" s="191"/>
      <c r="D458" s="176" t="s">
        <v>183</v>
      </c>
      <c r="E458" s="192"/>
      <c r="F458" s="193" t="s">
        <v>187</v>
      </c>
      <c r="H458" s="194" t="n">
        <v>103.4</v>
      </c>
      <c r="L458" s="191"/>
      <c r="M458" s="195"/>
      <c r="N458" s="196"/>
      <c r="O458" s="196"/>
      <c r="P458" s="196"/>
      <c r="Q458" s="196"/>
      <c r="R458" s="196"/>
      <c r="S458" s="196"/>
      <c r="T458" s="197"/>
      <c r="AT458" s="192" t="s">
        <v>183</v>
      </c>
      <c r="AU458" s="192" t="s">
        <v>77</v>
      </c>
      <c r="AV458" s="190" t="s">
        <v>178</v>
      </c>
      <c r="AW458" s="190" t="s">
        <v>26</v>
      </c>
      <c r="AX458" s="190" t="s">
        <v>77</v>
      </c>
      <c r="AY458" s="192" t="s">
        <v>177</v>
      </c>
    </row>
    <row r="459" s="22" customFormat="true" ht="16.5" hidden="false" customHeight="true" outlineLevel="0" collapsed="false">
      <c r="A459" s="17"/>
      <c r="B459" s="160"/>
      <c r="C459" s="161" t="s">
        <v>450</v>
      </c>
      <c r="D459" s="161" t="s">
        <v>179</v>
      </c>
      <c r="E459" s="162" t="s">
        <v>564</v>
      </c>
      <c r="F459" s="163" t="s">
        <v>565</v>
      </c>
      <c r="G459" s="164" t="s">
        <v>223</v>
      </c>
      <c r="H459" s="165" t="n">
        <v>125.73</v>
      </c>
      <c r="I459" s="166"/>
      <c r="J459" s="166" t="n">
        <f aca="false">ROUND(I459*H459,2)</f>
        <v>0</v>
      </c>
      <c r="K459" s="167"/>
      <c r="L459" s="18"/>
      <c r="M459" s="168"/>
      <c r="N459" s="169" t="s">
        <v>34</v>
      </c>
      <c r="O459" s="170" t="n">
        <v>0</v>
      </c>
      <c r="P459" s="170" t="n">
        <f aca="false">O459*H459</f>
        <v>0</v>
      </c>
      <c r="Q459" s="170" t="n">
        <v>0</v>
      </c>
      <c r="R459" s="170" t="n">
        <f aca="false">Q459*H459</f>
        <v>0</v>
      </c>
      <c r="S459" s="170" t="n">
        <v>0</v>
      </c>
      <c r="T459" s="171" t="n">
        <f aca="false">S459*H459</f>
        <v>0</v>
      </c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  <c r="AE459" s="17"/>
      <c r="AR459" s="172" t="s">
        <v>178</v>
      </c>
      <c r="AT459" s="172" t="s">
        <v>179</v>
      </c>
      <c r="AU459" s="172" t="s">
        <v>77</v>
      </c>
      <c r="AY459" s="3" t="s">
        <v>177</v>
      </c>
      <c r="BE459" s="173" t="n">
        <f aca="false">IF(N459="základní",J459,0)</f>
        <v>0</v>
      </c>
      <c r="BF459" s="173" t="n">
        <f aca="false">IF(N459="snížená",J459,0)</f>
        <v>0</v>
      </c>
      <c r="BG459" s="173" t="n">
        <f aca="false">IF(N459="zákl. přenesená",J459,0)</f>
        <v>0</v>
      </c>
      <c r="BH459" s="173" t="n">
        <f aca="false">IF(N459="sníž. přenesená",J459,0)</f>
        <v>0</v>
      </c>
      <c r="BI459" s="173" t="n">
        <f aca="false">IF(N459="nulová",J459,0)</f>
        <v>0</v>
      </c>
      <c r="BJ459" s="3" t="s">
        <v>77</v>
      </c>
      <c r="BK459" s="173" t="n">
        <f aca="false">ROUND(I459*H459,2)</f>
        <v>0</v>
      </c>
      <c r="BL459" s="3" t="s">
        <v>178</v>
      </c>
      <c r="BM459" s="172" t="s">
        <v>566</v>
      </c>
    </row>
    <row r="460" s="174" customFormat="true" ht="12.8" hidden="false" customHeight="false" outlineLevel="0" collapsed="false">
      <c r="B460" s="175"/>
      <c r="D460" s="176" t="s">
        <v>183</v>
      </c>
      <c r="E460" s="177"/>
      <c r="F460" s="178" t="s">
        <v>567</v>
      </c>
      <c r="H460" s="177"/>
      <c r="L460" s="175"/>
      <c r="M460" s="179"/>
      <c r="N460" s="180"/>
      <c r="O460" s="180"/>
      <c r="P460" s="180"/>
      <c r="Q460" s="180"/>
      <c r="R460" s="180"/>
      <c r="S460" s="180"/>
      <c r="T460" s="181"/>
      <c r="AT460" s="177" t="s">
        <v>183</v>
      </c>
      <c r="AU460" s="177" t="s">
        <v>77</v>
      </c>
      <c r="AV460" s="174" t="s">
        <v>77</v>
      </c>
      <c r="AW460" s="174" t="s">
        <v>26</v>
      </c>
      <c r="AX460" s="174" t="s">
        <v>69</v>
      </c>
      <c r="AY460" s="177" t="s">
        <v>177</v>
      </c>
    </row>
    <row r="461" s="182" customFormat="true" ht="12.8" hidden="false" customHeight="false" outlineLevel="0" collapsed="false">
      <c r="B461" s="183"/>
      <c r="D461" s="176" t="s">
        <v>183</v>
      </c>
      <c r="E461" s="184"/>
      <c r="F461" s="185" t="s">
        <v>334</v>
      </c>
      <c r="H461" s="186" t="n">
        <v>109.83</v>
      </c>
      <c r="L461" s="183"/>
      <c r="M461" s="187"/>
      <c r="N461" s="188"/>
      <c r="O461" s="188"/>
      <c r="P461" s="188"/>
      <c r="Q461" s="188"/>
      <c r="R461" s="188"/>
      <c r="S461" s="188"/>
      <c r="T461" s="189"/>
      <c r="AT461" s="184" t="s">
        <v>183</v>
      </c>
      <c r="AU461" s="184" t="s">
        <v>77</v>
      </c>
      <c r="AV461" s="182" t="s">
        <v>79</v>
      </c>
      <c r="AW461" s="182" t="s">
        <v>26</v>
      </c>
      <c r="AX461" s="182" t="s">
        <v>69</v>
      </c>
      <c r="AY461" s="184" t="s">
        <v>177</v>
      </c>
    </row>
    <row r="462" s="182" customFormat="true" ht="12.8" hidden="false" customHeight="false" outlineLevel="0" collapsed="false">
      <c r="B462" s="183"/>
      <c r="D462" s="176" t="s">
        <v>183</v>
      </c>
      <c r="E462" s="184"/>
      <c r="F462" s="185" t="s">
        <v>335</v>
      </c>
      <c r="H462" s="186" t="n">
        <v>15.9</v>
      </c>
      <c r="L462" s="183"/>
      <c r="M462" s="187"/>
      <c r="N462" s="188"/>
      <c r="O462" s="188"/>
      <c r="P462" s="188"/>
      <c r="Q462" s="188"/>
      <c r="R462" s="188"/>
      <c r="S462" s="188"/>
      <c r="T462" s="189"/>
      <c r="AT462" s="184" t="s">
        <v>183</v>
      </c>
      <c r="AU462" s="184" t="s">
        <v>77</v>
      </c>
      <c r="AV462" s="182" t="s">
        <v>79</v>
      </c>
      <c r="AW462" s="182" t="s">
        <v>26</v>
      </c>
      <c r="AX462" s="182" t="s">
        <v>69</v>
      </c>
      <c r="AY462" s="184" t="s">
        <v>177</v>
      </c>
    </row>
    <row r="463" s="190" customFormat="true" ht="12.8" hidden="false" customHeight="false" outlineLevel="0" collapsed="false">
      <c r="B463" s="191"/>
      <c r="D463" s="176" t="s">
        <v>183</v>
      </c>
      <c r="E463" s="192"/>
      <c r="F463" s="193" t="s">
        <v>187</v>
      </c>
      <c r="H463" s="194" t="n">
        <v>125.73</v>
      </c>
      <c r="L463" s="191"/>
      <c r="M463" s="195"/>
      <c r="N463" s="196"/>
      <c r="O463" s="196"/>
      <c r="P463" s="196"/>
      <c r="Q463" s="196"/>
      <c r="R463" s="196"/>
      <c r="S463" s="196"/>
      <c r="T463" s="197"/>
      <c r="AT463" s="192" t="s">
        <v>183</v>
      </c>
      <c r="AU463" s="192" t="s">
        <v>77</v>
      </c>
      <c r="AV463" s="190" t="s">
        <v>178</v>
      </c>
      <c r="AW463" s="190" t="s">
        <v>26</v>
      </c>
      <c r="AX463" s="190" t="s">
        <v>77</v>
      </c>
      <c r="AY463" s="192" t="s">
        <v>177</v>
      </c>
    </row>
    <row r="464" s="149" customFormat="true" ht="22.9" hidden="false" customHeight="true" outlineLevel="0" collapsed="false">
      <c r="B464" s="150"/>
      <c r="D464" s="151" t="s">
        <v>68</v>
      </c>
      <c r="E464" s="198" t="s">
        <v>568</v>
      </c>
      <c r="F464" s="198" t="s">
        <v>569</v>
      </c>
      <c r="J464" s="199" t="n">
        <f aca="false">BK464</f>
        <v>0</v>
      </c>
      <c r="L464" s="150"/>
      <c r="M464" s="154"/>
      <c r="N464" s="155"/>
      <c r="O464" s="155"/>
      <c r="P464" s="156" t="n">
        <v>0</v>
      </c>
      <c r="Q464" s="155"/>
      <c r="R464" s="156" t="n">
        <v>0</v>
      </c>
      <c r="S464" s="155"/>
      <c r="T464" s="157" t="n">
        <v>0</v>
      </c>
      <c r="AR464" s="151" t="s">
        <v>77</v>
      </c>
      <c r="AT464" s="158" t="s">
        <v>68</v>
      </c>
      <c r="AU464" s="158" t="s">
        <v>77</v>
      </c>
      <c r="AY464" s="151" t="s">
        <v>177</v>
      </c>
      <c r="BK464" s="159" t="n">
        <v>0</v>
      </c>
    </row>
    <row r="465" s="149" customFormat="true" ht="25.9" hidden="false" customHeight="true" outlineLevel="0" collapsed="false">
      <c r="B465" s="150"/>
      <c r="D465" s="151" t="s">
        <v>68</v>
      </c>
      <c r="E465" s="152" t="s">
        <v>570</v>
      </c>
      <c r="F465" s="152" t="s">
        <v>571</v>
      </c>
      <c r="J465" s="153" t="n">
        <f aca="false">BK465</f>
        <v>0</v>
      </c>
      <c r="L465" s="150"/>
      <c r="M465" s="154"/>
      <c r="N465" s="155"/>
      <c r="O465" s="155"/>
      <c r="P465" s="156" t="n">
        <f aca="false">SUM(P466:P467)</f>
        <v>0</v>
      </c>
      <c r="Q465" s="155"/>
      <c r="R465" s="156" t="n">
        <f aca="false">SUM(R466:R467)</f>
        <v>0</v>
      </c>
      <c r="S465" s="155"/>
      <c r="T465" s="157" t="n">
        <f aca="false">SUM(T466:T467)</f>
        <v>0</v>
      </c>
      <c r="AR465" s="151" t="s">
        <v>77</v>
      </c>
      <c r="AT465" s="158" t="s">
        <v>68</v>
      </c>
      <c r="AU465" s="158" t="s">
        <v>69</v>
      </c>
      <c r="AY465" s="151" t="s">
        <v>177</v>
      </c>
      <c r="BK465" s="159" t="n">
        <f aca="false">SUM(BK466:BK467)</f>
        <v>0</v>
      </c>
    </row>
    <row r="466" s="22" customFormat="true" ht="21.75" hidden="false" customHeight="true" outlineLevel="0" collapsed="false">
      <c r="A466" s="17"/>
      <c r="B466" s="160"/>
      <c r="C466" s="161" t="s">
        <v>572</v>
      </c>
      <c r="D466" s="161" t="s">
        <v>179</v>
      </c>
      <c r="E466" s="162" t="s">
        <v>573</v>
      </c>
      <c r="F466" s="163" t="s">
        <v>574</v>
      </c>
      <c r="G466" s="164" t="s">
        <v>219</v>
      </c>
      <c r="H466" s="165" t="n">
        <v>22</v>
      </c>
      <c r="I466" s="166"/>
      <c r="J466" s="166" t="n">
        <f aca="false">ROUND(I466*H466,2)</f>
        <v>0</v>
      </c>
      <c r="K466" s="167"/>
      <c r="L466" s="18"/>
      <c r="M466" s="168"/>
      <c r="N466" s="169" t="s">
        <v>34</v>
      </c>
      <c r="O466" s="170" t="n">
        <v>0</v>
      </c>
      <c r="P466" s="170" t="n">
        <f aca="false">O466*H466</f>
        <v>0</v>
      </c>
      <c r="Q466" s="170" t="n">
        <v>0</v>
      </c>
      <c r="R466" s="170" t="n">
        <f aca="false">Q466*H466</f>
        <v>0</v>
      </c>
      <c r="S466" s="170" t="n">
        <v>0</v>
      </c>
      <c r="T466" s="171" t="n">
        <f aca="false">S466*H466</f>
        <v>0</v>
      </c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R466" s="172" t="s">
        <v>178</v>
      </c>
      <c r="AT466" s="172" t="s">
        <v>179</v>
      </c>
      <c r="AU466" s="172" t="s">
        <v>77</v>
      </c>
      <c r="AY466" s="3" t="s">
        <v>177</v>
      </c>
      <c r="BE466" s="173" t="n">
        <f aca="false">IF(N466="základní",J466,0)</f>
        <v>0</v>
      </c>
      <c r="BF466" s="173" t="n">
        <f aca="false">IF(N466="snížená",J466,0)</f>
        <v>0</v>
      </c>
      <c r="BG466" s="173" t="n">
        <f aca="false">IF(N466="zákl. přenesená",J466,0)</f>
        <v>0</v>
      </c>
      <c r="BH466" s="173" t="n">
        <f aca="false">IF(N466="sníž. přenesená",J466,0)</f>
        <v>0</v>
      </c>
      <c r="BI466" s="173" t="n">
        <f aca="false">IF(N466="nulová",J466,0)</f>
        <v>0</v>
      </c>
      <c r="BJ466" s="3" t="s">
        <v>77</v>
      </c>
      <c r="BK466" s="173" t="n">
        <f aca="false">ROUND(I466*H466,2)</f>
        <v>0</v>
      </c>
      <c r="BL466" s="3" t="s">
        <v>178</v>
      </c>
      <c r="BM466" s="172" t="s">
        <v>575</v>
      </c>
    </row>
    <row r="467" s="149" customFormat="true" ht="22.9" hidden="false" customHeight="true" outlineLevel="0" collapsed="false">
      <c r="B467" s="150"/>
      <c r="D467" s="151" t="s">
        <v>68</v>
      </c>
      <c r="E467" s="198" t="s">
        <v>576</v>
      </c>
      <c r="F467" s="198" t="s">
        <v>577</v>
      </c>
      <c r="J467" s="199" t="n">
        <f aca="false">BK467</f>
        <v>0</v>
      </c>
      <c r="L467" s="150"/>
      <c r="M467" s="154"/>
      <c r="N467" s="155"/>
      <c r="O467" s="155"/>
      <c r="P467" s="156" t="n">
        <v>0</v>
      </c>
      <c r="Q467" s="155"/>
      <c r="R467" s="156" t="n">
        <v>0</v>
      </c>
      <c r="S467" s="155"/>
      <c r="T467" s="157" t="n">
        <v>0</v>
      </c>
      <c r="AR467" s="151" t="s">
        <v>77</v>
      </c>
      <c r="AT467" s="158" t="s">
        <v>68</v>
      </c>
      <c r="AU467" s="158" t="s">
        <v>77</v>
      </c>
      <c r="AY467" s="151" t="s">
        <v>177</v>
      </c>
      <c r="BK467" s="159" t="n">
        <v>0</v>
      </c>
    </row>
    <row r="468" s="149" customFormat="true" ht="25.9" hidden="false" customHeight="true" outlineLevel="0" collapsed="false">
      <c r="B468" s="150"/>
      <c r="D468" s="151" t="s">
        <v>68</v>
      </c>
      <c r="E468" s="152" t="s">
        <v>578</v>
      </c>
      <c r="F468" s="152" t="s">
        <v>579</v>
      </c>
      <c r="J468" s="153" t="n">
        <f aca="false">BK468</f>
        <v>0</v>
      </c>
      <c r="L468" s="150"/>
      <c r="M468" s="154"/>
      <c r="N468" s="155"/>
      <c r="O468" s="155"/>
      <c r="P468" s="156" t="n">
        <f aca="false">SUM(P469:P477)</f>
        <v>0</v>
      </c>
      <c r="Q468" s="155"/>
      <c r="R468" s="156" t="n">
        <f aca="false">SUM(R469:R477)</f>
        <v>0</v>
      </c>
      <c r="S468" s="155"/>
      <c r="T468" s="157" t="n">
        <f aca="false">SUM(T469:T477)</f>
        <v>0</v>
      </c>
      <c r="AR468" s="151" t="s">
        <v>79</v>
      </c>
      <c r="AT468" s="158" t="s">
        <v>68</v>
      </c>
      <c r="AU468" s="158" t="s">
        <v>69</v>
      </c>
      <c r="AY468" s="151" t="s">
        <v>177</v>
      </c>
      <c r="BK468" s="159" t="n">
        <f aca="false">SUM(BK469:BK477)</f>
        <v>0</v>
      </c>
    </row>
    <row r="469" s="22" customFormat="true" ht="33" hidden="false" customHeight="true" outlineLevel="0" collapsed="false">
      <c r="A469" s="17"/>
      <c r="B469" s="160"/>
      <c r="C469" s="161" t="s">
        <v>459</v>
      </c>
      <c r="D469" s="161" t="s">
        <v>179</v>
      </c>
      <c r="E469" s="162" t="s">
        <v>580</v>
      </c>
      <c r="F469" s="163" t="s">
        <v>581</v>
      </c>
      <c r="G469" s="164" t="s">
        <v>223</v>
      </c>
      <c r="H469" s="165" t="n">
        <v>49.977</v>
      </c>
      <c r="I469" s="166"/>
      <c r="J469" s="166" t="n">
        <f aca="false">ROUND(I469*H469,2)</f>
        <v>0</v>
      </c>
      <c r="K469" s="167"/>
      <c r="L469" s="18"/>
      <c r="M469" s="168"/>
      <c r="N469" s="169" t="s">
        <v>34</v>
      </c>
      <c r="O469" s="170" t="n">
        <v>0</v>
      </c>
      <c r="P469" s="170" t="n">
        <f aca="false">O469*H469</f>
        <v>0</v>
      </c>
      <c r="Q469" s="170" t="n">
        <v>0</v>
      </c>
      <c r="R469" s="170" t="n">
        <f aca="false">Q469*H469</f>
        <v>0</v>
      </c>
      <c r="S469" s="170" t="n">
        <v>0</v>
      </c>
      <c r="T469" s="171" t="n">
        <f aca="false">S469*H469</f>
        <v>0</v>
      </c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R469" s="172" t="s">
        <v>214</v>
      </c>
      <c r="AT469" s="172" t="s">
        <v>179</v>
      </c>
      <c r="AU469" s="172" t="s">
        <v>77</v>
      </c>
      <c r="AY469" s="3" t="s">
        <v>177</v>
      </c>
      <c r="BE469" s="173" t="n">
        <f aca="false">IF(N469="základní",J469,0)</f>
        <v>0</v>
      </c>
      <c r="BF469" s="173" t="n">
        <f aca="false">IF(N469="snížená",J469,0)</f>
        <v>0</v>
      </c>
      <c r="BG469" s="173" t="n">
        <f aca="false">IF(N469="zákl. přenesená",J469,0)</f>
        <v>0</v>
      </c>
      <c r="BH469" s="173" t="n">
        <f aca="false">IF(N469="sníž. přenesená",J469,0)</f>
        <v>0</v>
      </c>
      <c r="BI469" s="173" t="n">
        <f aca="false">IF(N469="nulová",J469,0)</f>
        <v>0</v>
      </c>
      <c r="BJ469" s="3" t="s">
        <v>77</v>
      </c>
      <c r="BK469" s="173" t="n">
        <f aca="false">ROUND(I469*H469,2)</f>
        <v>0</v>
      </c>
      <c r="BL469" s="3" t="s">
        <v>214</v>
      </c>
      <c r="BM469" s="172" t="s">
        <v>582</v>
      </c>
    </row>
    <row r="470" s="174" customFormat="true" ht="12.8" hidden="false" customHeight="false" outlineLevel="0" collapsed="false">
      <c r="B470" s="175"/>
      <c r="D470" s="176" t="s">
        <v>183</v>
      </c>
      <c r="E470" s="177"/>
      <c r="F470" s="178" t="s">
        <v>257</v>
      </c>
      <c r="H470" s="177"/>
      <c r="L470" s="175"/>
      <c r="M470" s="179"/>
      <c r="N470" s="180"/>
      <c r="O470" s="180"/>
      <c r="P470" s="180"/>
      <c r="Q470" s="180"/>
      <c r="R470" s="180"/>
      <c r="S470" s="180"/>
      <c r="T470" s="181"/>
      <c r="AT470" s="177" t="s">
        <v>183</v>
      </c>
      <c r="AU470" s="177" t="s">
        <v>77</v>
      </c>
      <c r="AV470" s="174" t="s">
        <v>77</v>
      </c>
      <c r="AW470" s="174" t="s">
        <v>26</v>
      </c>
      <c r="AX470" s="174" t="s">
        <v>69</v>
      </c>
      <c r="AY470" s="177" t="s">
        <v>177</v>
      </c>
    </row>
    <row r="471" s="174" customFormat="true" ht="19.5" hidden="false" customHeight="false" outlineLevel="0" collapsed="false">
      <c r="B471" s="175"/>
      <c r="D471" s="176" t="s">
        <v>183</v>
      </c>
      <c r="E471" s="177"/>
      <c r="F471" s="178" t="s">
        <v>583</v>
      </c>
      <c r="H471" s="177"/>
      <c r="L471" s="175"/>
      <c r="M471" s="179"/>
      <c r="N471" s="180"/>
      <c r="O471" s="180"/>
      <c r="P471" s="180"/>
      <c r="Q471" s="180"/>
      <c r="R471" s="180"/>
      <c r="S471" s="180"/>
      <c r="T471" s="181"/>
      <c r="AT471" s="177" t="s">
        <v>183</v>
      </c>
      <c r="AU471" s="177" t="s">
        <v>77</v>
      </c>
      <c r="AV471" s="174" t="s">
        <v>77</v>
      </c>
      <c r="AW471" s="174" t="s">
        <v>26</v>
      </c>
      <c r="AX471" s="174" t="s">
        <v>69</v>
      </c>
      <c r="AY471" s="177" t="s">
        <v>177</v>
      </c>
    </row>
    <row r="472" s="182" customFormat="true" ht="12.8" hidden="false" customHeight="false" outlineLevel="0" collapsed="false">
      <c r="B472" s="183"/>
      <c r="D472" s="176" t="s">
        <v>183</v>
      </c>
      <c r="E472" s="184"/>
      <c r="F472" s="185" t="s">
        <v>584</v>
      </c>
      <c r="H472" s="186" t="n">
        <v>42.977</v>
      </c>
      <c r="L472" s="183"/>
      <c r="M472" s="187"/>
      <c r="N472" s="188"/>
      <c r="O472" s="188"/>
      <c r="P472" s="188"/>
      <c r="Q472" s="188"/>
      <c r="R472" s="188"/>
      <c r="S472" s="188"/>
      <c r="T472" s="189"/>
      <c r="AT472" s="184" t="s">
        <v>183</v>
      </c>
      <c r="AU472" s="184" t="s">
        <v>77</v>
      </c>
      <c r="AV472" s="182" t="s">
        <v>79</v>
      </c>
      <c r="AW472" s="182" t="s">
        <v>26</v>
      </c>
      <c r="AX472" s="182" t="s">
        <v>69</v>
      </c>
      <c r="AY472" s="184" t="s">
        <v>177</v>
      </c>
    </row>
    <row r="473" s="174" customFormat="true" ht="12.8" hidden="false" customHeight="false" outlineLevel="0" collapsed="false">
      <c r="B473" s="175"/>
      <c r="D473" s="176" t="s">
        <v>183</v>
      </c>
      <c r="E473" s="177"/>
      <c r="F473" s="178" t="s">
        <v>585</v>
      </c>
      <c r="H473" s="177"/>
      <c r="L473" s="175"/>
      <c r="M473" s="179"/>
      <c r="N473" s="180"/>
      <c r="O473" s="180"/>
      <c r="P473" s="180"/>
      <c r="Q473" s="180"/>
      <c r="R473" s="180"/>
      <c r="S473" s="180"/>
      <c r="T473" s="181"/>
      <c r="AT473" s="177" t="s">
        <v>183</v>
      </c>
      <c r="AU473" s="177" t="s">
        <v>77</v>
      </c>
      <c r="AV473" s="174" t="s">
        <v>77</v>
      </c>
      <c r="AW473" s="174" t="s">
        <v>26</v>
      </c>
      <c r="AX473" s="174" t="s">
        <v>69</v>
      </c>
      <c r="AY473" s="177" t="s">
        <v>177</v>
      </c>
    </row>
    <row r="474" s="182" customFormat="true" ht="12.8" hidden="false" customHeight="false" outlineLevel="0" collapsed="false">
      <c r="B474" s="183"/>
      <c r="D474" s="176" t="s">
        <v>183</v>
      </c>
      <c r="E474" s="184"/>
      <c r="F474" s="185" t="s">
        <v>194</v>
      </c>
      <c r="H474" s="186" t="n">
        <v>7</v>
      </c>
      <c r="L474" s="183"/>
      <c r="M474" s="187"/>
      <c r="N474" s="188"/>
      <c r="O474" s="188"/>
      <c r="P474" s="188"/>
      <c r="Q474" s="188"/>
      <c r="R474" s="188"/>
      <c r="S474" s="188"/>
      <c r="T474" s="189"/>
      <c r="AT474" s="184" t="s">
        <v>183</v>
      </c>
      <c r="AU474" s="184" t="s">
        <v>77</v>
      </c>
      <c r="AV474" s="182" t="s">
        <v>79</v>
      </c>
      <c r="AW474" s="182" t="s">
        <v>26</v>
      </c>
      <c r="AX474" s="182" t="s">
        <v>69</v>
      </c>
      <c r="AY474" s="184" t="s">
        <v>177</v>
      </c>
    </row>
    <row r="475" s="190" customFormat="true" ht="12.8" hidden="false" customHeight="false" outlineLevel="0" collapsed="false">
      <c r="B475" s="191"/>
      <c r="D475" s="176" t="s">
        <v>183</v>
      </c>
      <c r="E475" s="192"/>
      <c r="F475" s="193" t="s">
        <v>187</v>
      </c>
      <c r="H475" s="194" t="n">
        <v>49.977</v>
      </c>
      <c r="L475" s="191"/>
      <c r="M475" s="195"/>
      <c r="N475" s="196"/>
      <c r="O475" s="196"/>
      <c r="P475" s="196"/>
      <c r="Q475" s="196"/>
      <c r="R475" s="196"/>
      <c r="S475" s="196"/>
      <c r="T475" s="197"/>
      <c r="AT475" s="192" t="s">
        <v>183</v>
      </c>
      <c r="AU475" s="192" t="s">
        <v>77</v>
      </c>
      <c r="AV475" s="190" t="s">
        <v>178</v>
      </c>
      <c r="AW475" s="190" t="s">
        <v>26</v>
      </c>
      <c r="AX475" s="190" t="s">
        <v>77</v>
      </c>
      <c r="AY475" s="192" t="s">
        <v>177</v>
      </c>
    </row>
    <row r="476" s="22" customFormat="true" ht="21.75" hidden="false" customHeight="true" outlineLevel="0" collapsed="false">
      <c r="A476" s="17"/>
      <c r="B476" s="160"/>
      <c r="C476" s="161" t="s">
        <v>586</v>
      </c>
      <c r="D476" s="161" t="s">
        <v>179</v>
      </c>
      <c r="E476" s="162" t="s">
        <v>587</v>
      </c>
      <c r="F476" s="163" t="s">
        <v>588</v>
      </c>
      <c r="G476" s="164" t="s">
        <v>589</v>
      </c>
      <c r="H476" s="165" t="n">
        <v>80</v>
      </c>
      <c r="I476" s="166"/>
      <c r="J476" s="166" t="n">
        <f aca="false">ROUND(I476*H476,2)</f>
        <v>0</v>
      </c>
      <c r="K476" s="167"/>
      <c r="L476" s="18"/>
      <c r="M476" s="168"/>
      <c r="N476" s="169" t="s">
        <v>34</v>
      </c>
      <c r="O476" s="170" t="n">
        <v>0</v>
      </c>
      <c r="P476" s="170" t="n">
        <f aca="false">O476*H476</f>
        <v>0</v>
      </c>
      <c r="Q476" s="170" t="n">
        <v>0</v>
      </c>
      <c r="R476" s="170" t="n">
        <f aca="false">Q476*H476</f>
        <v>0</v>
      </c>
      <c r="S476" s="170" t="n">
        <v>0</v>
      </c>
      <c r="T476" s="171" t="n">
        <f aca="false">S476*H476</f>
        <v>0</v>
      </c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  <c r="AE476" s="17"/>
      <c r="AR476" s="172" t="s">
        <v>214</v>
      </c>
      <c r="AT476" s="172" t="s">
        <v>179</v>
      </c>
      <c r="AU476" s="172" t="s">
        <v>77</v>
      </c>
      <c r="AY476" s="3" t="s">
        <v>177</v>
      </c>
      <c r="BE476" s="173" t="n">
        <f aca="false">IF(N476="základní",J476,0)</f>
        <v>0</v>
      </c>
      <c r="BF476" s="173" t="n">
        <f aca="false">IF(N476="snížená",J476,0)</f>
        <v>0</v>
      </c>
      <c r="BG476" s="173" t="n">
        <f aca="false">IF(N476="zákl. přenesená",J476,0)</f>
        <v>0</v>
      </c>
      <c r="BH476" s="173" t="n">
        <f aca="false">IF(N476="sníž. přenesená",J476,0)</f>
        <v>0</v>
      </c>
      <c r="BI476" s="173" t="n">
        <f aca="false">IF(N476="nulová",J476,0)</f>
        <v>0</v>
      </c>
      <c r="BJ476" s="3" t="s">
        <v>77</v>
      </c>
      <c r="BK476" s="173" t="n">
        <f aca="false">ROUND(I476*H476,2)</f>
        <v>0</v>
      </c>
      <c r="BL476" s="3" t="s">
        <v>214</v>
      </c>
      <c r="BM476" s="172" t="s">
        <v>590</v>
      </c>
    </row>
    <row r="477" s="149" customFormat="true" ht="22.9" hidden="false" customHeight="true" outlineLevel="0" collapsed="false">
      <c r="B477" s="150"/>
      <c r="D477" s="151" t="s">
        <v>68</v>
      </c>
      <c r="E477" s="198" t="s">
        <v>591</v>
      </c>
      <c r="F477" s="198" t="s">
        <v>592</v>
      </c>
      <c r="J477" s="199" t="n">
        <f aca="false">BK477</f>
        <v>0</v>
      </c>
      <c r="L477" s="150"/>
      <c r="M477" s="154"/>
      <c r="N477" s="155"/>
      <c r="O477" s="155"/>
      <c r="P477" s="156" t="n">
        <v>0</v>
      </c>
      <c r="Q477" s="155"/>
      <c r="R477" s="156" t="n">
        <v>0</v>
      </c>
      <c r="S477" s="155"/>
      <c r="T477" s="157" t="n">
        <v>0</v>
      </c>
      <c r="AR477" s="151" t="s">
        <v>77</v>
      </c>
      <c r="AT477" s="158" t="s">
        <v>68</v>
      </c>
      <c r="AU477" s="158" t="s">
        <v>77</v>
      </c>
      <c r="AY477" s="151" t="s">
        <v>177</v>
      </c>
      <c r="BK477" s="159" t="n">
        <v>0</v>
      </c>
    </row>
    <row r="478" s="149" customFormat="true" ht="25.9" hidden="false" customHeight="true" outlineLevel="0" collapsed="false">
      <c r="B478" s="150"/>
      <c r="D478" s="151" t="s">
        <v>68</v>
      </c>
      <c r="E478" s="152" t="s">
        <v>593</v>
      </c>
      <c r="F478" s="152" t="s">
        <v>594</v>
      </c>
      <c r="J478" s="153" t="n">
        <f aca="false">BK478</f>
        <v>0</v>
      </c>
      <c r="L478" s="150"/>
      <c r="M478" s="154"/>
      <c r="N478" s="155"/>
      <c r="O478" s="155"/>
      <c r="P478" s="156" t="n">
        <f aca="false">SUM(P479:P485)</f>
        <v>0</v>
      </c>
      <c r="Q478" s="155"/>
      <c r="R478" s="156" t="n">
        <f aca="false">SUM(R479:R485)</f>
        <v>0</v>
      </c>
      <c r="S478" s="155"/>
      <c r="T478" s="157" t="n">
        <f aca="false">SUM(T479:T485)</f>
        <v>0</v>
      </c>
      <c r="AR478" s="151" t="s">
        <v>79</v>
      </c>
      <c r="AT478" s="158" t="s">
        <v>68</v>
      </c>
      <c r="AU478" s="158" t="s">
        <v>69</v>
      </c>
      <c r="AY478" s="151" t="s">
        <v>177</v>
      </c>
      <c r="BK478" s="159" t="n">
        <f aca="false">SUM(BK479:BK485)</f>
        <v>0</v>
      </c>
    </row>
    <row r="479" s="22" customFormat="true" ht="44.25" hidden="false" customHeight="true" outlineLevel="0" collapsed="false">
      <c r="A479" s="17"/>
      <c r="B479" s="160"/>
      <c r="C479" s="161" t="s">
        <v>595</v>
      </c>
      <c r="D479" s="161" t="s">
        <v>179</v>
      </c>
      <c r="E479" s="162" t="s">
        <v>596</v>
      </c>
      <c r="F479" s="163" t="s">
        <v>597</v>
      </c>
      <c r="G479" s="164" t="s">
        <v>182</v>
      </c>
      <c r="H479" s="165" t="n">
        <v>0.121</v>
      </c>
      <c r="I479" s="166"/>
      <c r="J479" s="166" t="n">
        <f aca="false">ROUND(I479*H479,2)</f>
        <v>0</v>
      </c>
      <c r="K479" s="167"/>
      <c r="L479" s="18"/>
      <c r="M479" s="168"/>
      <c r="N479" s="169" t="s">
        <v>34</v>
      </c>
      <c r="O479" s="170" t="n">
        <v>0</v>
      </c>
      <c r="P479" s="170" t="n">
        <f aca="false">O479*H479</f>
        <v>0</v>
      </c>
      <c r="Q479" s="170" t="n">
        <v>0</v>
      </c>
      <c r="R479" s="170" t="n">
        <f aca="false">Q479*H479</f>
        <v>0</v>
      </c>
      <c r="S479" s="170" t="n">
        <v>0</v>
      </c>
      <c r="T479" s="171" t="n">
        <f aca="false">S479*H479</f>
        <v>0</v>
      </c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  <c r="AE479" s="17"/>
      <c r="AR479" s="172" t="s">
        <v>214</v>
      </c>
      <c r="AT479" s="172" t="s">
        <v>179</v>
      </c>
      <c r="AU479" s="172" t="s">
        <v>77</v>
      </c>
      <c r="AY479" s="3" t="s">
        <v>177</v>
      </c>
      <c r="BE479" s="173" t="n">
        <f aca="false">IF(N479="základní",J479,0)</f>
        <v>0</v>
      </c>
      <c r="BF479" s="173" t="n">
        <f aca="false">IF(N479="snížená",J479,0)</f>
        <v>0</v>
      </c>
      <c r="BG479" s="173" t="n">
        <f aca="false">IF(N479="zákl. přenesená",J479,0)</f>
        <v>0</v>
      </c>
      <c r="BH479" s="173" t="n">
        <f aca="false">IF(N479="sníž. přenesená",J479,0)</f>
        <v>0</v>
      </c>
      <c r="BI479" s="173" t="n">
        <f aca="false">IF(N479="nulová",J479,0)</f>
        <v>0</v>
      </c>
      <c r="BJ479" s="3" t="s">
        <v>77</v>
      </c>
      <c r="BK479" s="173" t="n">
        <f aca="false">ROUND(I479*H479,2)</f>
        <v>0</v>
      </c>
      <c r="BL479" s="3" t="s">
        <v>214</v>
      </c>
      <c r="BM479" s="172" t="s">
        <v>598</v>
      </c>
    </row>
    <row r="480" s="174" customFormat="true" ht="12.8" hidden="false" customHeight="false" outlineLevel="0" collapsed="false">
      <c r="B480" s="175"/>
      <c r="D480" s="176" t="s">
        <v>183</v>
      </c>
      <c r="E480" s="177"/>
      <c r="F480" s="178" t="s">
        <v>599</v>
      </c>
      <c r="H480" s="177"/>
      <c r="L480" s="175"/>
      <c r="M480" s="179"/>
      <c r="N480" s="180"/>
      <c r="O480" s="180"/>
      <c r="P480" s="180"/>
      <c r="Q480" s="180"/>
      <c r="R480" s="180"/>
      <c r="S480" s="180"/>
      <c r="T480" s="181"/>
      <c r="AT480" s="177" t="s">
        <v>183</v>
      </c>
      <c r="AU480" s="177" t="s">
        <v>77</v>
      </c>
      <c r="AV480" s="174" t="s">
        <v>77</v>
      </c>
      <c r="AW480" s="174" t="s">
        <v>26</v>
      </c>
      <c r="AX480" s="174" t="s">
        <v>69</v>
      </c>
      <c r="AY480" s="177" t="s">
        <v>177</v>
      </c>
    </row>
    <row r="481" s="174" customFormat="true" ht="12.8" hidden="false" customHeight="false" outlineLevel="0" collapsed="false">
      <c r="B481" s="175"/>
      <c r="D481" s="176" t="s">
        <v>183</v>
      </c>
      <c r="E481" s="177"/>
      <c r="F481" s="178" t="s">
        <v>600</v>
      </c>
      <c r="H481" s="177"/>
      <c r="L481" s="175"/>
      <c r="M481" s="179"/>
      <c r="N481" s="180"/>
      <c r="O481" s="180"/>
      <c r="P481" s="180"/>
      <c r="Q481" s="180"/>
      <c r="R481" s="180"/>
      <c r="S481" s="180"/>
      <c r="T481" s="181"/>
      <c r="AT481" s="177" t="s">
        <v>183</v>
      </c>
      <c r="AU481" s="177" t="s">
        <v>77</v>
      </c>
      <c r="AV481" s="174" t="s">
        <v>77</v>
      </c>
      <c r="AW481" s="174" t="s">
        <v>26</v>
      </c>
      <c r="AX481" s="174" t="s">
        <v>69</v>
      </c>
      <c r="AY481" s="177" t="s">
        <v>177</v>
      </c>
    </row>
    <row r="482" s="182" customFormat="true" ht="12.8" hidden="false" customHeight="false" outlineLevel="0" collapsed="false">
      <c r="B482" s="183"/>
      <c r="D482" s="176" t="s">
        <v>183</v>
      </c>
      <c r="E482" s="184"/>
      <c r="F482" s="185" t="s">
        <v>601</v>
      </c>
      <c r="H482" s="186" t="n">
        <v>0.121</v>
      </c>
      <c r="L482" s="183"/>
      <c r="M482" s="187"/>
      <c r="N482" s="188"/>
      <c r="O482" s="188"/>
      <c r="P482" s="188"/>
      <c r="Q482" s="188"/>
      <c r="R482" s="188"/>
      <c r="S482" s="188"/>
      <c r="T482" s="189"/>
      <c r="AT482" s="184" t="s">
        <v>183</v>
      </c>
      <c r="AU482" s="184" t="s">
        <v>77</v>
      </c>
      <c r="AV482" s="182" t="s">
        <v>79</v>
      </c>
      <c r="AW482" s="182" t="s">
        <v>26</v>
      </c>
      <c r="AX482" s="182" t="s">
        <v>69</v>
      </c>
      <c r="AY482" s="184" t="s">
        <v>177</v>
      </c>
    </row>
    <row r="483" s="190" customFormat="true" ht="12.8" hidden="false" customHeight="false" outlineLevel="0" collapsed="false">
      <c r="B483" s="191"/>
      <c r="D483" s="176" t="s">
        <v>183</v>
      </c>
      <c r="E483" s="192"/>
      <c r="F483" s="193" t="s">
        <v>187</v>
      </c>
      <c r="H483" s="194" t="n">
        <v>0.121</v>
      </c>
      <c r="L483" s="191"/>
      <c r="M483" s="195"/>
      <c r="N483" s="196"/>
      <c r="O483" s="196"/>
      <c r="P483" s="196"/>
      <c r="Q483" s="196"/>
      <c r="R483" s="196"/>
      <c r="S483" s="196"/>
      <c r="T483" s="197"/>
      <c r="AT483" s="192" t="s">
        <v>183</v>
      </c>
      <c r="AU483" s="192" t="s">
        <v>77</v>
      </c>
      <c r="AV483" s="190" t="s">
        <v>178</v>
      </c>
      <c r="AW483" s="190" t="s">
        <v>26</v>
      </c>
      <c r="AX483" s="190" t="s">
        <v>77</v>
      </c>
      <c r="AY483" s="192" t="s">
        <v>177</v>
      </c>
    </row>
    <row r="484" s="22" customFormat="true" ht="21.75" hidden="false" customHeight="true" outlineLevel="0" collapsed="false">
      <c r="A484" s="17"/>
      <c r="B484" s="160"/>
      <c r="C484" s="161" t="s">
        <v>473</v>
      </c>
      <c r="D484" s="161" t="s">
        <v>179</v>
      </c>
      <c r="E484" s="162" t="s">
        <v>602</v>
      </c>
      <c r="F484" s="163" t="s">
        <v>603</v>
      </c>
      <c r="G484" s="164" t="s">
        <v>589</v>
      </c>
      <c r="H484" s="165" t="n">
        <v>20</v>
      </c>
      <c r="I484" s="166"/>
      <c r="J484" s="166" t="n">
        <f aca="false">ROUND(I484*H484,2)</f>
        <v>0</v>
      </c>
      <c r="K484" s="167"/>
      <c r="L484" s="18"/>
      <c r="M484" s="168"/>
      <c r="N484" s="169" t="s">
        <v>34</v>
      </c>
      <c r="O484" s="170" t="n">
        <v>0</v>
      </c>
      <c r="P484" s="170" t="n">
        <f aca="false">O484*H484</f>
        <v>0</v>
      </c>
      <c r="Q484" s="170" t="n">
        <v>0</v>
      </c>
      <c r="R484" s="170" t="n">
        <f aca="false">Q484*H484</f>
        <v>0</v>
      </c>
      <c r="S484" s="170" t="n">
        <v>0</v>
      </c>
      <c r="T484" s="171" t="n">
        <f aca="false">S484*H484</f>
        <v>0</v>
      </c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  <c r="AE484" s="17"/>
      <c r="AR484" s="172" t="s">
        <v>214</v>
      </c>
      <c r="AT484" s="172" t="s">
        <v>179</v>
      </c>
      <c r="AU484" s="172" t="s">
        <v>77</v>
      </c>
      <c r="AY484" s="3" t="s">
        <v>177</v>
      </c>
      <c r="BE484" s="173" t="n">
        <f aca="false">IF(N484="základní",J484,0)</f>
        <v>0</v>
      </c>
      <c r="BF484" s="173" t="n">
        <f aca="false">IF(N484="snížená",J484,0)</f>
        <v>0</v>
      </c>
      <c r="BG484" s="173" t="n">
        <f aca="false">IF(N484="zákl. přenesená",J484,0)</f>
        <v>0</v>
      </c>
      <c r="BH484" s="173" t="n">
        <f aca="false">IF(N484="sníž. přenesená",J484,0)</f>
        <v>0</v>
      </c>
      <c r="BI484" s="173" t="n">
        <f aca="false">IF(N484="nulová",J484,0)</f>
        <v>0</v>
      </c>
      <c r="BJ484" s="3" t="s">
        <v>77</v>
      </c>
      <c r="BK484" s="173" t="n">
        <f aca="false">ROUND(I484*H484,2)</f>
        <v>0</v>
      </c>
      <c r="BL484" s="3" t="s">
        <v>214</v>
      </c>
      <c r="BM484" s="172" t="s">
        <v>604</v>
      </c>
    </row>
    <row r="485" s="149" customFormat="true" ht="22.9" hidden="false" customHeight="true" outlineLevel="0" collapsed="false">
      <c r="B485" s="150"/>
      <c r="D485" s="151" t="s">
        <v>68</v>
      </c>
      <c r="E485" s="198" t="s">
        <v>605</v>
      </c>
      <c r="F485" s="198" t="s">
        <v>606</v>
      </c>
      <c r="J485" s="199" t="n">
        <f aca="false">BK485</f>
        <v>0</v>
      </c>
      <c r="L485" s="150"/>
      <c r="M485" s="154"/>
      <c r="N485" s="155"/>
      <c r="O485" s="155"/>
      <c r="P485" s="156" t="n">
        <v>0</v>
      </c>
      <c r="Q485" s="155"/>
      <c r="R485" s="156" t="n">
        <v>0</v>
      </c>
      <c r="S485" s="155"/>
      <c r="T485" s="157" t="n">
        <v>0</v>
      </c>
      <c r="AR485" s="151" t="s">
        <v>77</v>
      </c>
      <c r="AT485" s="158" t="s">
        <v>68</v>
      </c>
      <c r="AU485" s="158" t="s">
        <v>77</v>
      </c>
      <c r="AY485" s="151" t="s">
        <v>177</v>
      </c>
      <c r="BK485" s="159" t="n">
        <v>0</v>
      </c>
    </row>
    <row r="486" s="149" customFormat="true" ht="25.9" hidden="false" customHeight="true" outlineLevel="0" collapsed="false">
      <c r="B486" s="150"/>
      <c r="D486" s="151" t="s">
        <v>68</v>
      </c>
      <c r="E486" s="152" t="s">
        <v>607</v>
      </c>
      <c r="F486" s="152" t="s">
        <v>608</v>
      </c>
      <c r="J486" s="153" t="n">
        <v>0</v>
      </c>
      <c r="L486" s="150"/>
      <c r="M486" s="154"/>
      <c r="N486" s="155"/>
      <c r="O486" s="155"/>
      <c r="P486" s="156" t="n">
        <f aca="false">SUM(P487:P488)</f>
        <v>0</v>
      </c>
      <c r="Q486" s="155"/>
      <c r="R486" s="156" t="n">
        <f aca="false">SUM(R487:R488)</f>
        <v>0</v>
      </c>
      <c r="S486" s="155"/>
      <c r="T486" s="157" t="n">
        <f aca="false">SUM(T487:T488)</f>
        <v>0</v>
      </c>
      <c r="AR486" s="151" t="s">
        <v>77</v>
      </c>
      <c r="AT486" s="158" t="s">
        <v>68</v>
      </c>
      <c r="AU486" s="158" t="s">
        <v>69</v>
      </c>
      <c r="AY486" s="151" t="s">
        <v>177</v>
      </c>
      <c r="BK486" s="159" t="n">
        <f aca="false">SUM(BK487:BK488)</f>
        <v>0</v>
      </c>
    </row>
    <row r="487" s="22" customFormat="true" ht="16.5" hidden="false" customHeight="true" outlineLevel="0" collapsed="false">
      <c r="A487" s="17"/>
      <c r="B487" s="160"/>
      <c r="C487" s="161" t="s">
        <v>609</v>
      </c>
      <c r="D487" s="161" t="s">
        <v>179</v>
      </c>
      <c r="E487" s="162" t="s">
        <v>610</v>
      </c>
      <c r="F487" s="163" t="s">
        <v>611</v>
      </c>
      <c r="G487" s="164" t="s">
        <v>389</v>
      </c>
      <c r="H487" s="165" t="n">
        <v>1</v>
      </c>
      <c r="I487" s="166" t="n">
        <f aca="false">'Objekt3 - ZTI'!J125</f>
        <v>0</v>
      </c>
      <c r="J487" s="166" t="n">
        <f aca="false">ROUND(I487*H487,2)</f>
        <v>0</v>
      </c>
      <c r="K487" s="167"/>
      <c r="L487" s="18"/>
      <c r="M487" s="168"/>
      <c r="N487" s="169" t="s">
        <v>34</v>
      </c>
      <c r="O487" s="170" t="n">
        <v>0</v>
      </c>
      <c r="P487" s="170" t="n">
        <f aca="false">O487*H487</f>
        <v>0</v>
      </c>
      <c r="Q487" s="170" t="n">
        <v>0</v>
      </c>
      <c r="R487" s="170" t="n">
        <f aca="false">Q487*H487</f>
        <v>0</v>
      </c>
      <c r="S487" s="170" t="n">
        <v>0</v>
      </c>
      <c r="T487" s="171" t="n">
        <f aca="false">S487*H487</f>
        <v>0</v>
      </c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  <c r="AE487" s="17"/>
      <c r="AR487" s="172" t="s">
        <v>178</v>
      </c>
      <c r="AT487" s="172" t="s">
        <v>179</v>
      </c>
      <c r="AU487" s="172" t="s">
        <v>77</v>
      </c>
      <c r="AY487" s="3" t="s">
        <v>177</v>
      </c>
      <c r="BE487" s="173" t="n">
        <f aca="false">IF(N487="základní",J487,0)</f>
        <v>0</v>
      </c>
      <c r="BF487" s="173" t="n">
        <f aca="false">IF(N487="snížená",J487,0)</f>
        <v>0</v>
      </c>
      <c r="BG487" s="173" t="n">
        <f aca="false">IF(N487="zákl. přenesená",J487,0)</f>
        <v>0</v>
      </c>
      <c r="BH487" s="173" t="n">
        <f aca="false">IF(N487="sníž. přenesená",J487,0)</f>
        <v>0</v>
      </c>
      <c r="BI487" s="173" t="n">
        <f aca="false">IF(N487="nulová",J487,0)</f>
        <v>0</v>
      </c>
      <c r="BJ487" s="3" t="s">
        <v>77</v>
      </c>
      <c r="BK487" s="173" t="n">
        <f aca="false">ROUND(I487*H487,2)</f>
        <v>0</v>
      </c>
      <c r="BL487" s="3" t="s">
        <v>178</v>
      </c>
      <c r="BM487" s="172" t="s">
        <v>612</v>
      </c>
    </row>
    <row r="488" s="149" customFormat="true" ht="22.9" hidden="false" customHeight="true" outlineLevel="0" collapsed="false">
      <c r="B488" s="150"/>
      <c r="D488" s="151" t="s">
        <v>68</v>
      </c>
      <c r="E488" s="198" t="s">
        <v>613</v>
      </c>
      <c r="F488" s="198" t="s">
        <v>614</v>
      </c>
      <c r="J488" s="199" t="n">
        <f aca="false">BK488</f>
        <v>0</v>
      </c>
      <c r="L488" s="150"/>
      <c r="M488" s="154"/>
      <c r="N488" s="155"/>
      <c r="O488" s="155"/>
      <c r="P488" s="156" t="n">
        <v>0</v>
      </c>
      <c r="Q488" s="155"/>
      <c r="R488" s="156" t="n">
        <v>0</v>
      </c>
      <c r="S488" s="155"/>
      <c r="T488" s="157" t="n">
        <v>0</v>
      </c>
      <c r="AR488" s="151" t="s">
        <v>77</v>
      </c>
      <c r="AT488" s="158" t="s">
        <v>68</v>
      </c>
      <c r="AU488" s="158" t="s">
        <v>77</v>
      </c>
      <c r="AY488" s="151" t="s">
        <v>177</v>
      </c>
      <c r="BK488" s="159" t="n">
        <v>0</v>
      </c>
    </row>
    <row r="489" s="149" customFormat="true" ht="25.9" hidden="false" customHeight="true" outlineLevel="0" collapsed="false">
      <c r="B489" s="150"/>
      <c r="D489" s="151" t="s">
        <v>68</v>
      </c>
      <c r="E489" s="152" t="s">
        <v>615</v>
      </c>
      <c r="F489" s="152" t="s">
        <v>616</v>
      </c>
      <c r="J489" s="153" t="n">
        <f aca="false">BK489</f>
        <v>0</v>
      </c>
      <c r="L489" s="150"/>
      <c r="M489" s="154"/>
      <c r="N489" s="155"/>
      <c r="O489" s="155"/>
      <c r="P489" s="156" t="n">
        <f aca="false">SUM(P490:P516)</f>
        <v>0</v>
      </c>
      <c r="Q489" s="155"/>
      <c r="R489" s="156" t="n">
        <f aca="false">SUM(R490:R516)</f>
        <v>0</v>
      </c>
      <c r="S489" s="155"/>
      <c r="T489" s="157" t="n">
        <f aca="false">SUM(T490:T516)</f>
        <v>0</v>
      </c>
      <c r="AR489" s="151" t="s">
        <v>79</v>
      </c>
      <c r="AT489" s="158" t="s">
        <v>68</v>
      </c>
      <c r="AU489" s="158" t="s">
        <v>69</v>
      </c>
      <c r="AY489" s="151" t="s">
        <v>177</v>
      </c>
      <c r="BK489" s="159" t="n">
        <f aca="false">SUM(BK490:BK516)</f>
        <v>0</v>
      </c>
    </row>
    <row r="490" s="22" customFormat="true" ht="21.75" hidden="false" customHeight="true" outlineLevel="0" collapsed="false">
      <c r="A490" s="17"/>
      <c r="B490" s="160"/>
      <c r="C490" s="161" t="s">
        <v>617</v>
      </c>
      <c r="D490" s="161" t="s">
        <v>179</v>
      </c>
      <c r="E490" s="162" t="s">
        <v>618</v>
      </c>
      <c r="F490" s="163" t="s">
        <v>619</v>
      </c>
      <c r="G490" s="164" t="s">
        <v>232</v>
      </c>
      <c r="H490" s="165" t="n">
        <v>2</v>
      </c>
      <c r="I490" s="166"/>
      <c r="J490" s="166" t="n">
        <f aca="false">ROUND(I490*H490,2)</f>
        <v>0</v>
      </c>
      <c r="K490" s="167"/>
      <c r="L490" s="18"/>
      <c r="M490" s="168"/>
      <c r="N490" s="169" t="s">
        <v>34</v>
      </c>
      <c r="O490" s="170" t="n">
        <v>0</v>
      </c>
      <c r="P490" s="170" t="n">
        <f aca="false">O490*H490</f>
        <v>0</v>
      </c>
      <c r="Q490" s="170" t="n">
        <v>0</v>
      </c>
      <c r="R490" s="170" t="n">
        <f aca="false">Q490*H490</f>
        <v>0</v>
      </c>
      <c r="S490" s="170" t="n">
        <v>0</v>
      </c>
      <c r="T490" s="171" t="n">
        <f aca="false">S490*H490</f>
        <v>0</v>
      </c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  <c r="AE490" s="17"/>
      <c r="AR490" s="172" t="s">
        <v>214</v>
      </c>
      <c r="AT490" s="172" t="s">
        <v>179</v>
      </c>
      <c r="AU490" s="172" t="s">
        <v>77</v>
      </c>
      <c r="AY490" s="3" t="s">
        <v>177</v>
      </c>
      <c r="BE490" s="173" t="n">
        <f aca="false">IF(N490="základní",J490,0)</f>
        <v>0</v>
      </c>
      <c r="BF490" s="173" t="n">
        <f aca="false">IF(N490="snížená",J490,0)</f>
        <v>0</v>
      </c>
      <c r="BG490" s="173" t="n">
        <f aca="false">IF(N490="zákl. přenesená",J490,0)</f>
        <v>0</v>
      </c>
      <c r="BH490" s="173" t="n">
        <f aca="false">IF(N490="sníž. přenesená",J490,0)</f>
        <v>0</v>
      </c>
      <c r="BI490" s="173" t="n">
        <f aca="false">IF(N490="nulová",J490,0)</f>
        <v>0</v>
      </c>
      <c r="BJ490" s="3" t="s">
        <v>77</v>
      </c>
      <c r="BK490" s="173" t="n">
        <f aca="false">ROUND(I490*H490,2)</f>
        <v>0</v>
      </c>
      <c r="BL490" s="3" t="s">
        <v>214</v>
      </c>
      <c r="BM490" s="172" t="s">
        <v>620</v>
      </c>
    </row>
    <row r="491" s="22" customFormat="true" ht="21.75" hidden="false" customHeight="true" outlineLevel="0" collapsed="false">
      <c r="A491" s="17"/>
      <c r="B491" s="160"/>
      <c r="C491" s="161" t="s">
        <v>516</v>
      </c>
      <c r="D491" s="161" t="s">
        <v>179</v>
      </c>
      <c r="E491" s="162" t="s">
        <v>621</v>
      </c>
      <c r="F491" s="163" t="s">
        <v>619</v>
      </c>
      <c r="G491" s="164" t="s">
        <v>232</v>
      </c>
      <c r="H491" s="165" t="n">
        <v>1</v>
      </c>
      <c r="I491" s="166"/>
      <c r="J491" s="166" t="n">
        <f aca="false">ROUND(I491*H491,2)</f>
        <v>0</v>
      </c>
      <c r="K491" s="167"/>
      <c r="L491" s="18"/>
      <c r="M491" s="168"/>
      <c r="N491" s="169" t="s">
        <v>34</v>
      </c>
      <c r="O491" s="170" t="n">
        <v>0</v>
      </c>
      <c r="P491" s="170" t="n">
        <f aca="false">O491*H491</f>
        <v>0</v>
      </c>
      <c r="Q491" s="170" t="n">
        <v>0</v>
      </c>
      <c r="R491" s="170" t="n">
        <f aca="false">Q491*H491</f>
        <v>0</v>
      </c>
      <c r="S491" s="170" t="n">
        <v>0</v>
      </c>
      <c r="T491" s="171" t="n">
        <f aca="false">S491*H491</f>
        <v>0</v>
      </c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  <c r="AE491" s="17"/>
      <c r="AR491" s="172" t="s">
        <v>214</v>
      </c>
      <c r="AT491" s="172" t="s">
        <v>179</v>
      </c>
      <c r="AU491" s="172" t="s">
        <v>77</v>
      </c>
      <c r="AY491" s="3" t="s">
        <v>177</v>
      </c>
      <c r="BE491" s="173" t="n">
        <f aca="false">IF(N491="základní",J491,0)</f>
        <v>0</v>
      </c>
      <c r="BF491" s="173" t="n">
        <f aca="false">IF(N491="snížená",J491,0)</f>
        <v>0</v>
      </c>
      <c r="BG491" s="173" t="n">
        <f aca="false">IF(N491="zákl. přenesená",J491,0)</f>
        <v>0</v>
      </c>
      <c r="BH491" s="173" t="n">
        <f aca="false">IF(N491="sníž. přenesená",J491,0)</f>
        <v>0</v>
      </c>
      <c r="BI491" s="173" t="n">
        <f aca="false">IF(N491="nulová",J491,0)</f>
        <v>0</v>
      </c>
      <c r="BJ491" s="3" t="s">
        <v>77</v>
      </c>
      <c r="BK491" s="173" t="n">
        <f aca="false">ROUND(I491*H491,2)</f>
        <v>0</v>
      </c>
      <c r="BL491" s="3" t="s">
        <v>214</v>
      </c>
      <c r="BM491" s="172" t="s">
        <v>622</v>
      </c>
    </row>
    <row r="492" s="22" customFormat="true" ht="16.5" hidden="false" customHeight="true" outlineLevel="0" collapsed="false">
      <c r="A492" s="17"/>
      <c r="B492" s="160"/>
      <c r="C492" s="161" t="s">
        <v>623</v>
      </c>
      <c r="D492" s="161" t="s">
        <v>179</v>
      </c>
      <c r="E492" s="162" t="s">
        <v>624</v>
      </c>
      <c r="F492" s="163" t="s">
        <v>625</v>
      </c>
      <c r="G492" s="164" t="s">
        <v>232</v>
      </c>
      <c r="H492" s="165" t="n">
        <v>2</v>
      </c>
      <c r="I492" s="166"/>
      <c r="J492" s="166" t="n">
        <f aca="false">ROUND(I492*H492,2)</f>
        <v>0</v>
      </c>
      <c r="K492" s="167"/>
      <c r="L492" s="18"/>
      <c r="M492" s="168"/>
      <c r="N492" s="169" t="s">
        <v>34</v>
      </c>
      <c r="O492" s="170" t="n">
        <v>0</v>
      </c>
      <c r="P492" s="170" t="n">
        <f aca="false">O492*H492</f>
        <v>0</v>
      </c>
      <c r="Q492" s="170" t="n">
        <v>0</v>
      </c>
      <c r="R492" s="170" t="n">
        <f aca="false">Q492*H492</f>
        <v>0</v>
      </c>
      <c r="S492" s="170" t="n">
        <v>0</v>
      </c>
      <c r="T492" s="171" t="n">
        <f aca="false">S492*H492</f>
        <v>0</v>
      </c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  <c r="AE492" s="17"/>
      <c r="AR492" s="172" t="s">
        <v>214</v>
      </c>
      <c r="AT492" s="172" t="s">
        <v>179</v>
      </c>
      <c r="AU492" s="172" t="s">
        <v>77</v>
      </c>
      <c r="AY492" s="3" t="s">
        <v>177</v>
      </c>
      <c r="BE492" s="173" t="n">
        <f aca="false">IF(N492="základní",J492,0)</f>
        <v>0</v>
      </c>
      <c r="BF492" s="173" t="n">
        <f aca="false">IF(N492="snížená",J492,0)</f>
        <v>0</v>
      </c>
      <c r="BG492" s="173" t="n">
        <f aca="false">IF(N492="zákl. přenesená",J492,0)</f>
        <v>0</v>
      </c>
      <c r="BH492" s="173" t="n">
        <f aca="false">IF(N492="sníž. přenesená",J492,0)</f>
        <v>0</v>
      </c>
      <c r="BI492" s="173" t="n">
        <f aca="false">IF(N492="nulová",J492,0)</f>
        <v>0</v>
      </c>
      <c r="BJ492" s="3" t="s">
        <v>77</v>
      </c>
      <c r="BK492" s="173" t="n">
        <f aca="false">ROUND(I492*H492,2)</f>
        <v>0</v>
      </c>
      <c r="BL492" s="3" t="s">
        <v>214</v>
      </c>
      <c r="BM492" s="172" t="s">
        <v>626</v>
      </c>
    </row>
    <row r="493" s="22" customFormat="true" ht="21.75" hidden="false" customHeight="true" outlineLevel="0" collapsed="false">
      <c r="A493" s="17"/>
      <c r="B493" s="160"/>
      <c r="C493" s="161" t="s">
        <v>520</v>
      </c>
      <c r="D493" s="161" t="s">
        <v>179</v>
      </c>
      <c r="E493" s="162" t="s">
        <v>627</v>
      </c>
      <c r="F493" s="163" t="s">
        <v>619</v>
      </c>
      <c r="G493" s="164" t="s">
        <v>232</v>
      </c>
      <c r="H493" s="165" t="n">
        <v>1</v>
      </c>
      <c r="I493" s="166"/>
      <c r="J493" s="166" t="n">
        <f aca="false">ROUND(I493*H493,2)</f>
        <v>0</v>
      </c>
      <c r="K493" s="167"/>
      <c r="L493" s="18"/>
      <c r="M493" s="168"/>
      <c r="N493" s="169" t="s">
        <v>34</v>
      </c>
      <c r="O493" s="170" t="n">
        <v>0</v>
      </c>
      <c r="P493" s="170" t="n">
        <f aca="false">O493*H493</f>
        <v>0</v>
      </c>
      <c r="Q493" s="170" t="n">
        <v>0</v>
      </c>
      <c r="R493" s="170" t="n">
        <f aca="false">Q493*H493</f>
        <v>0</v>
      </c>
      <c r="S493" s="170" t="n">
        <v>0</v>
      </c>
      <c r="T493" s="171" t="n">
        <f aca="false">S493*H493</f>
        <v>0</v>
      </c>
      <c r="U493" s="17"/>
      <c r="V493" s="17"/>
      <c r="W493" s="17"/>
      <c r="X493" s="17"/>
      <c r="Y493" s="17"/>
      <c r="Z493" s="17"/>
      <c r="AA493" s="17"/>
      <c r="AB493" s="17"/>
      <c r="AC493" s="17"/>
      <c r="AD493" s="17"/>
      <c r="AE493" s="17"/>
      <c r="AR493" s="172" t="s">
        <v>214</v>
      </c>
      <c r="AT493" s="172" t="s">
        <v>179</v>
      </c>
      <c r="AU493" s="172" t="s">
        <v>77</v>
      </c>
      <c r="AY493" s="3" t="s">
        <v>177</v>
      </c>
      <c r="BE493" s="173" t="n">
        <f aca="false">IF(N493="základní",J493,0)</f>
        <v>0</v>
      </c>
      <c r="BF493" s="173" t="n">
        <f aca="false">IF(N493="snížená",J493,0)</f>
        <v>0</v>
      </c>
      <c r="BG493" s="173" t="n">
        <f aca="false">IF(N493="zákl. přenesená",J493,0)</f>
        <v>0</v>
      </c>
      <c r="BH493" s="173" t="n">
        <f aca="false">IF(N493="sníž. přenesená",J493,0)</f>
        <v>0</v>
      </c>
      <c r="BI493" s="173" t="n">
        <f aca="false">IF(N493="nulová",J493,0)</f>
        <v>0</v>
      </c>
      <c r="BJ493" s="3" t="s">
        <v>77</v>
      </c>
      <c r="BK493" s="173" t="n">
        <f aca="false">ROUND(I493*H493,2)</f>
        <v>0</v>
      </c>
      <c r="BL493" s="3" t="s">
        <v>214</v>
      </c>
      <c r="BM493" s="172" t="s">
        <v>628</v>
      </c>
    </row>
    <row r="494" s="22" customFormat="true" ht="33" hidden="false" customHeight="true" outlineLevel="0" collapsed="false">
      <c r="A494" s="17"/>
      <c r="B494" s="160"/>
      <c r="C494" s="161" t="s">
        <v>629</v>
      </c>
      <c r="D494" s="161" t="s">
        <v>179</v>
      </c>
      <c r="E494" s="162" t="s">
        <v>630</v>
      </c>
      <c r="F494" s="163" t="s">
        <v>631</v>
      </c>
      <c r="G494" s="164" t="s">
        <v>232</v>
      </c>
      <c r="H494" s="165" t="n">
        <v>1</v>
      </c>
      <c r="I494" s="166"/>
      <c r="J494" s="166" t="n">
        <f aca="false">ROUND(I494*H494,2)</f>
        <v>0</v>
      </c>
      <c r="K494" s="167"/>
      <c r="L494" s="18"/>
      <c r="M494" s="168"/>
      <c r="N494" s="169" t="s">
        <v>34</v>
      </c>
      <c r="O494" s="170" t="n">
        <v>0</v>
      </c>
      <c r="P494" s="170" t="n">
        <f aca="false">O494*H494</f>
        <v>0</v>
      </c>
      <c r="Q494" s="170" t="n">
        <v>0</v>
      </c>
      <c r="R494" s="170" t="n">
        <f aca="false">Q494*H494</f>
        <v>0</v>
      </c>
      <c r="S494" s="170" t="n">
        <v>0</v>
      </c>
      <c r="T494" s="171" t="n">
        <f aca="false">S494*H494</f>
        <v>0</v>
      </c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  <c r="AE494" s="17"/>
      <c r="AR494" s="172" t="s">
        <v>214</v>
      </c>
      <c r="AT494" s="172" t="s">
        <v>179</v>
      </c>
      <c r="AU494" s="172" t="s">
        <v>77</v>
      </c>
      <c r="AY494" s="3" t="s">
        <v>177</v>
      </c>
      <c r="BE494" s="173" t="n">
        <f aca="false">IF(N494="základní",J494,0)</f>
        <v>0</v>
      </c>
      <c r="BF494" s="173" t="n">
        <f aca="false">IF(N494="snížená",J494,0)</f>
        <v>0</v>
      </c>
      <c r="BG494" s="173" t="n">
        <f aca="false">IF(N494="zákl. přenesená",J494,0)</f>
        <v>0</v>
      </c>
      <c r="BH494" s="173" t="n">
        <f aca="false">IF(N494="sníž. přenesená",J494,0)</f>
        <v>0</v>
      </c>
      <c r="BI494" s="173" t="n">
        <f aca="false">IF(N494="nulová",J494,0)</f>
        <v>0</v>
      </c>
      <c r="BJ494" s="3" t="s">
        <v>77</v>
      </c>
      <c r="BK494" s="173" t="n">
        <f aca="false">ROUND(I494*H494,2)</f>
        <v>0</v>
      </c>
      <c r="BL494" s="3" t="s">
        <v>214</v>
      </c>
      <c r="BM494" s="172" t="s">
        <v>632</v>
      </c>
    </row>
    <row r="495" s="22" customFormat="true" ht="33" hidden="false" customHeight="true" outlineLevel="0" collapsed="false">
      <c r="A495" s="17"/>
      <c r="B495" s="160"/>
      <c r="C495" s="161" t="s">
        <v>524</v>
      </c>
      <c r="D495" s="161" t="s">
        <v>179</v>
      </c>
      <c r="E495" s="162" t="s">
        <v>633</v>
      </c>
      <c r="F495" s="163" t="s">
        <v>634</v>
      </c>
      <c r="G495" s="164" t="s">
        <v>232</v>
      </c>
      <c r="H495" s="165" t="n">
        <v>1</v>
      </c>
      <c r="I495" s="166"/>
      <c r="J495" s="166" t="n">
        <f aca="false">ROUND(I495*H495,2)</f>
        <v>0</v>
      </c>
      <c r="K495" s="167"/>
      <c r="L495" s="18"/>
      <c r="M495" s="168"/>
      <c r="N495" s="169" t="s">
        <v>34</v>
      </c>
      <c r="O495" s="170" t="n">
        <v>0</v>
      </c>
      <c r="P495" s="170" t="n">
        <f aca="false">O495*H495</f>
        <v>0</v>
      </c>
      <c r="Q495" s="170" t="n">
        <v>0</v>
      </c>
      <c r="R495" s="170" t="n">
        <f aca="false">Q495*H495</f>
        <v>0</v>
      </c>
      <c r="S495" s="170" t="n">
        <v>0</v>
      </c>
      <c r="T495" s="171" t="n">
        <f aca="false">S495*H495</f>
        <v>0</v>
      </c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  <c r="AE495" s="17"/>
      <c r="AR495" s="172" t="s">
        <v>214</v>
      </c>
      <c r="AT495" s="172" t="s">
        <v>179</v>
      </c>
      <c r="AU495" s="172" t="s">
        <v>77</v>
      </c>
      <c r="AY495" s="3" t="s">
        <v>177</v>
      </c>
      <c r="BE495" s="173" t="n">
        <f aca="false">IF(N495="základní",J495,0)</f>
        <v>0</v>
      </c>
      <c r="BF495" s="173" t="n">
        <f aca="false">IF(N495="snížená",J495,0)</f>
        <v>0</v>
      </c>
      <c r="BG495" s="173" t="n">
        <f aca="false">IF(N495="zákl. přenesená",J495,0)</f>
        <v>0</v>
      </c>
      <c r="BH495" s="173" t="n">
        <f aca="false">IF(N495="sníž. přenesená",J495,0)</f>
        <v>0</v>
      </c>
      <c r="BI495" s="173" t="n">
        <f aca="false">IF(N495="nulová",J495,0)</f>
        <v>0</v>
      </c>
      <c r="BJ495" s="3" t="s">
        <v>77</v>
      </c>
      <c r="BK495" s="173" t="n">
        <f aca="false">ROUND(I495*H495,2)</f>
        <v>0</v>
      </c>
      <c r="BL495" s="3" t="s">
        <v>214</v>
      </c>
      <c r="BM495" s="172" t="s">
        <v>635</v>
      </c>
    </row>
    <row r="496" s="22" customFormat="true" ht="33" hidden="false" customHeight="true" outlineLevel="0" collapsed="false">
      <c r="A496" s="17"/>
      <c r="B496" s="160"/>
      <c r="C496" s="161" t="n">
        <v>131</v>
      </c>
      <c r="D496" s="161" t="s">
        <v>179</v>
      </c>
      <c r="E496" s="162" t="s">
        <v>636</v>
      </c>
      <c r="F496" s="163" t="s">
        <v>637</v>
      </c>
      <c r="G496" s="164" t="s">
        <v>232</v>
      </c>
      <c r="H496" s="165" t="n">
        <v>1</v>
      </c>
      <c r="I496" s="166"/>
      <c r="J496" s="166" t="n">
        <f aca="false">ROUND(I496*H496,2)</f>
        <v>0</v>
      </c>
      <c r="K496" s="167"/>
      <c r="L496" s="18"/>
      <c r="M496" s="168"/>
      <c r="N496" s="169" t="s">
        <v>34</v>
      </c>
      <c r="O496" s="170" t="n">
        <v>0</v>
      </c>
      <c r="P496" s="170" t="n">
        <f aca="false">O496*H496</f>
        <v>0</v>
      </c>
      <c r="Q496" s="170" t="n">
        <v>0</v>
      </c>
      <c r="R496" s="170" t="n">
        <f aca="false">Q496*H496</f>
        <v>0</v>
      </c>
      <c r="S496" s="170" t="n">
        <v>0</v>
      </c>
      <c r="T496" s="171" t="n">
        <f aca="false">S496*H496</f>
        <v>0</v>
      </c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  <c r="AE496" s="17"/>
      <c r="AR496" s="172" t="s">
        <v>214</v>
      </c>
      <c r="AT496" s="172" t="s">
        <v>179</v>
      </c>
      <c r="AU496" s="172" t="s">
        <v>77</v>
      </c>
      <c r="AY496" s="3" t="s">
        <v>177</v>
      </c>
      <c r="BE496" s="173" t="n">
        <f aca="false">IF(N496="základní",J496,0)</f>
        <v>0</v>
      </c>
      <c r="BF496" s="173" t="n">
        <f aca="false">IF(N496="snížená",J496,0)</f>
        <v>0</v>
      </c>
      <c r="BG496" s="173" t="n">
        <f aca="false">IF(N496="zákl. přenesená",J496,0)</f>
        <v>0</v>
      </c>
      <c r="BH496" s="173" t="n">
        <f aca="false">IF(N496="sníž. přenesená",J496,0)</f>
        <v>0</v>
      </c>
      <c r="BI496" s="173" t="n">
        <f aca="false">IF(N496="nulová",J496,0)</f>
        <v>0</v>
      </c>
      <c r="BJ496" s="3" t="s">
        <v>77</v>
      </c>
      <c r="BK496" s="173" t="n">
        <f aca="false">ROUND(I496*H496,2)</f>
        <v>0</v>
      </c>
      <c r="BL496" s="3" t="s">
        <v>214</v>
      </c>
      <c r="BM496" s="172" t="s">
        <v>638</v>
      </c>
    </row>
    <row r="497" s="22" customFormat="true" ht="33" hidden="false" customHeight="true" outlineLevel="0" collapsed="false">
      <c r="A497" s="17"/>
      <c r="B497" s="160"/>
      <c r="C497" s="161" t="n">
        <v>132</v>
      </c>
      <c r="D497" s="161" t="s">
        <v>179</v>
      </c>
      <c r="E497" s="162" t="s">
        <v>639</v>
      </c>
      <c r="F497" s="163" t="s">
        <v>640</v>
      </c>
      <c r="G497" s="164" t="s">
        <v>232</v>
      </c>
      <c r="H497" s="165" t="n">
        <v>1</v>
      </c>
      <c r="I497" s="166"/>
      <c r="J497" s="166" t="n">
        <f aca="false">ROUND(I497*H497,2)</f>
        <v>0</v>
      </c>
      <c r="K497" s="167"/>
      <c r="L497" s="18"/>
      <c r="M497" s="168"/>
      <c r="N497" s="169" t="s">
        <v>34</v>
      </c>
      <c r="O497" s="170" t="n">
        <v>0</v>
      </c>
      <c r="P497" s="170" t="n">
        <f aca="false">O497*H497</f>
        <v>0</v>
      </c>
      <c r="Q497" s="170" t="n">
        <v>0</v>
      </c>
      <c r="R497" s="170" t="n">
        <f aca="false">Q497*H497</f>
        <v>0</v>
      </c>
      <c r="S497" s="170" t="n">
        <v>0</v>
      </c>
      <c r="T497" s="171" t="n">
        <f aca="false">S497*H497</f>
        <v>0</v>
      </c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  <c r="AE497" s="17"/>
      <c r="AR497" s="172" t="s">
        <v>214</v>
      </c>
      <c r="AT497" s="172" t="s">
        <v>179</v>
      </c>
      <c r="AU497" s="172" t="s">
        <v>77</v>
      </c>
      <c r="AY497" s="3" t="s">
        <v>177</v>
      </c>
      <c r="BE497" s="173" t="n">
        <f aca="false">IF(N497="základní",J497,0)</f>
        <v>0</v>
      </c>
      <c r="BF497" s="173" t="n">
        <f aca="false">IF(N497="snížená",J497,0)</f>
        <v>0</v>
      </c>
      <c r="BG497" s="173" t="n">
        <f aca="false">IF(N497="zákl. přenesená",J497,0)</f>
        <v>0</v>
      </c>
      <c r="BH497" s="173" t="n">
        <f aca="false">IF(N497="sníž. přenesená",J497,0)</f>
        <v>0</v>
      </c>
      <c r="BI497" s="173" t="n">
        <f aca="false">IF(N497="nulová",J497,0)</f>
        <v>0</v>
      </c>
      <c r="BJ497" s="3" t="s">
        <v>77</v>
      </c>
      <c r="BK497" s="173" t="n">
        <f aca="false">ROUND(I497*H497,2)</f>
        <v>0</v>
      </c>
      <c r="BL497" s="3" t="s">
        <v>214</v>
      </c>
      <c r="BM497" s="172" t="s">
        <v>641</v>
      </c>
    </row>
    <row r="498" s="22" customFormat="true" ht="33" hidden="false" customHeight="true" outlineLevel="0" collapsed="false">
      <c r="A498" s="17"/>
      <c r="B498" s="160"/>
      <c r="C498" s="161" t="n">
        <v>133</v>
      </c>
      <c r="D498" s="161" t="s">
        <v>179</v>
      </c>
      <c r="E498" s="162" t="s">
        <v>642</v>
      </c>
      <c r="F498" s="163" t="s">
        <v>643</v>
      </c>
      <c r="G498" s="164" t="s">
        <v>232</v>
      </c>
      <c r="H498" s="165" t="n">
        <v>1</v>
      </c>
      <c r="I498" s="166"/>
      <c r="J498" s="166" t="n">
        <f aca="false">ROUND(I498*H498,2)</f>
        <v>0</v>
      </c>
      <c r="K498" s="167"/>
      <c r="L498" s="18"/>
      <c r="M498" s="168"/>
      <c r="N498" s="169" t="s">
        <v>34</v>
      </c>
      <c r="O498" s="170" t="n">
        <v>0</v>
      </c>
      <c r="P498" s="170" t="n">
        <f aca="false">O498*H498</f>
        <v>0</v>
      </c>
      <c r="Q498" s="170" t="n">
        <v>0</v>
      </c>
      <c r="R498" s="170" t="n">
        <f aca="false">Q498*H498</f>
        <v>0</v>
      </c>
      <c r="S498" s="170" t="n">
        <v>0</v>
      </c>
      <c r="T498" s="171" t="n">
        <f aca="false">S498*H498</f>
        <v>0</v>
      </c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  <c r="AE498" s="17"/>
      <c r="AR498" s="172" t="s">
        <v>214</v>
      </c>
      <c r="AT498" s="172" t="s">
        <v>179</v>
      </c>
      <c r="AU498" s="172" t="s">
        <v>77</v>
      </c>
      <c r="AY498" s="3" t="s">
        <v>177</v>
      </c>
      <c r="BE498" s="173" t="n">
        <f aca="false">IF(N498="základní",J498,0)</f>
        <v>0</v>
      </c>
      <c r="BF498" s="173" t="n">
        <f aca="false">IF(N498="snížená",J498,0)</f>
        <v>0</v>
      </c>
      <c r="BG498" s="173" t="n">
        <f aca="false">IF(N498="zákl. přenesená",J498,0)</f>
        <v>0</v>
      </c>
      <c r="BH498" s="173" t="n">
        <f aca="false">IF(N498="sníž. přenesená",J498,0)</f>
        <v>0</v>
      </c>
      <c r="BI498" s="173" t="n">
        <f aca="false">IF(N498="nulová",J498,0)</f>
        <v>0</v>
      </c>
      <c r="BJ498" s="3" t="s">
        <v>77</v>
      </c>
      <c r="BK498" s="173" t="n">
        <f aca="false">ROUND(I498*H498,2)</f>
        <v>0</v>
      </c>
      <c r="BL498" s="3" t="s">
        <v>214</v>
      </c>
      <c r="BM498" s="172" t="s">
        <v>644</v>
      </c>
    </row>
    <row r="499" s="22" customFormat="true" ht="33" hidden="false" customHeight="true" outlineLevel="0" collapsed="false">
      <c r="A499" s="17"/>
      <c r="B499" s="160"/>
      <c r="C499" s="161" t="n">
        <v>134</v>
      </c>
      <c r="D499" s="161" t="s">
        <v>179</v>
      </c>
      <c r="E499" s="162" t="s">
        <v>645</v>
      </c>
      <c r="F499" s="163" t="s">
        <v>646</v>
      </c>
      <c r="G499" s="164" t="s">
        <v>232</v>
      </c>
      <c r="H499" s="165" t="n">
        <v>1</v>
      </c>
      <c r="I499" s="166"/>
      <c r="J499" s="166" t="n">
        <f aca="false">ROUND(I499*H499,2)</f>
        <v>0</v>
      </c>
      <c r="K499" s="167"/>
      <c r="L499" s="18"/>
      <c r="M499" s="168"/>
      <c r="N499" s="169" t="s">
        <v>34</v>
      </c>
      <c r="O499" s="170" t="n">
        <v>0</v>
      </c>
      <c r="P499" s="170" t="n">
        <f aca="false">O499*H499</f>
        <v>0</v>
      </c>
      <c r="Q499" s="170" t="n">
        <v>0</v>
      </c>
      <c r="R499" s="170" t="n">
        <f aca="false">Q499*H499</f>
        <v>0</v>
      </c>
      <c r="S499" s="170" t="n">
        <v>0</v>
      </c>
      <c r="T499" s="171" t="n">
        <f aca="false">S499*H499</f>
        <v>0</v>
      </c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  <c r="AE499" s="17"/>
      <c r="AR499" s="172" t="s">
        <v>214</v>
      </c>
      <c r="AT499" s="172" t="s">
        <v>179</v>
      </c>
      <c r="AU499" s="172" t="s">
        <v>77</v>
      </c>
      <c r="AY499" s="3" t="s">
        <v>177</v>
      </c>
      <c r="BE499" s="173" t="n">
        <f aca="false">IF(N499="základní",J499,0)</f>
        <v>0</v>
      </c>
      <c r="BF499" s="173" t="n">
        <f aca="false">IF(N499="snížená",J499,0)</f>
        <v>0</v>
      </c>
      <c r="BG499" s="173" t="n">
        <f aca="false">IF(N499="zákl. přenesená",J499,0)</f>
        <v>0</v>
      </c>
      <c r="BH499" s="173" t="n">
        <f aca="false">IF(N499="sníž. přenesená",J499,0)</f>
        <v>0</v>
      </c>
      <c r="BI499" s="173" t="n">
        <f aca="false">IF(N499="nulová",J499,0)</f>
        <v>0</v>
      </c>
      <c r="BJ499" s="3" t="s">
        <v>77</v>
      </c>
      <c r="BK499" s="173" t="n">
        <f aca="false">ROUND(I499*H499,2)</f>
        <v>0</v>
      </c>
      <c r="BL499" s="3" t="s">
        <v>214</v>
      </c>
      <c r="BM499" s="172" t="s">
        <v>647</v>
      </c>
    </row>
    <row r="500" s="22" customFormat="true" ht="33" hidden="false" customHeight="true" outlineLevel="0" collapsed="false">
      <c r="A500" s="17"/>
      <c r="B500" s="160"/>
      <c r="C500" s="161" t="n">
        <v>135</v>
      </c>
      <c r="D500" s="161" t="s">
        <v>179</v>
      </c>
      <c r="E500" s="162" t="s">
        <v>648</v>
      </c>
      <c r="F500" s="163" t="s">
        <v>649</v>
      </c>
      <c r="G500" s="164" t="s">
        <v>232</v>
      </c>
      <c r="H500" s="165" t="n">
        <v>1</v>
      </c>
      <c r="I500" s="166"/>
      <c r="J500" s="166" t="n">
        <f aca="false">ROUND(I500*H500,2)</f>
        <v>0</v>
      </c>
      <c r="K500" s="167"/>
      <c r="L500" s="18"/>
      <c r="M500" s="168"/>
      <c r="N500" s="169" t="s">
        <v>34</v>
      </c>
      <c r="O500" s="170" t="n">
        <v>0</v>
      </c>
      <c r="P500" s="170" t="n">
        <f aca="false">O500*H500</f>
        <v>0</v>
      </c>
      <c r="Q500" s="170" t="n">
        <v>0</v>
      </c>
      <c r="R500" s="170" t="n">
        <f aca="false">Q500*H500</f>
        <v>0</v>
      </c>
      <c r="S500" s="170" t="n">
        <v>0</v>
      </c>
      <c r="T500" s="171" t="n">
        <f aca="false">S500*H500</f>
        <v>0</v>
      </c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  <c r="AE500" s="17"/>
      <c r="AR500" s="172" t="s">
        <v>214</v>
      </c>
      <c r="AT500" s="172" t="s">
        <v>179</v>
      </c>
      <c r="AU500" s="172" t="s">
        <v>77</v>
      </c>
      <c r="AY500" s="3" t="s">
        <v>177</v>
      </c>
      <c r="BE500" s="173" t="n">
        <f aca="false">IF(N500="základní",J500,0)</f>
        <v>0</v>
      </c>
      <c r="BF500" s="173" t="n">
        <f aca="false">IF(N500="snížená",J500,0)</f>
        <v>0</v>
      </c>
      <c r="BG500" s="173" t="n">
        <f aca="false">IF(N500="zákl. přenesená",J500,0)</f>
        <v>0</v>
      </c>
      <c r="BH500" s="173" t="n">
        <f aca="false">IF(N500="sníž. přenesená",J500,0)</f>
        <v>0</v>
      </c>
      <c r="BI500" s="173" t="n">
        <f aca="false">IF(N500="nulová",J500,0)</f>
        <v>0</v>
      </c>
      <c r="BJ500" s="3" t="s">
        <v>77</v>
      </c>
      <c r="BK500" s="173" t="n">
        <f aca="false">ROUND(I500*H500,2)</f>
        <v>0</v>
      </c>
      <c r="BL500" s="3" t="s">
        <v>214</v>
      </c>
      <c r="BM500" s="172" t="s">
        <v>650</v>
      </c>
    </row>
    <row r="501" s="22" customFormat="true" ht="33" hidden="false" customHeight="true" outlineLevel="0" collapsed="false">
      <c r="A501" s="17"/>
      <c r="B501" s="160"/>
      <c r="C501" s="161" t="n">
        <v>136</v>
      </c>
      <c r="D501" s="161" t="s">
        <v>179</v>
      </c>
      <c r="E501" s="162" t="s">
        <v>651</v>
      </c>
      <c r="F501" s="163" t="s">
        <v>652</v>
      </c>
      <c r="G501" s="164" t="s">
        <v>232</v>
      </c>
      <c r="H501" s="165" t="n">
        <v>2</v>
      </c>
      <c r="I501" s="166"/>
      <c r="J501" s="166" t="n">
        <f aca="false">ROUND(I501*H501,2)</f>
        <v>0</v>
      </c>
      <c r="K501" s="167"/>
      <c r="L501" s="18"/>
      <c r="M501" s="168"/>
      <c r="N501" s="169" t="s">
        <v>34</v>
      </c>
      <c r="O501" s="170" t="n">
        <v>0</v>
      </c>
      <c r="P501" s="170" t="n">
        <f aca="false">O501*H501</f>
        <v>0</v>
      </c>
      <c r="Q501" s="170" t="n">
        <v>0</v>
      </c>
      <c r="R501" s="170" t="n">
        <f aca="false">Q501*H501</f>
        <v>0</v>
      </c>
      <c r="S501" s="170" t="n">
        <v>0</v>
      </c>
      <c r="T501" s="171" t="n">
        <f aca="false">S501*H501</f>
        <v>0</v>
      </c>
      <c r="U501" s="17"/>
      <c r="V501" s="17"/>
      <c r="W501" s="17"/>
      <c r="X501" s="17"/>
      <c r="Y501" s="17"/>
      <c r="Z501" s="17"/>
      <c r="AA501" s="17"/>
      <c r="AB501" s="17"/>
      <c r="AC501" s="17"/>
      <c r="AD501" s="17"/>
      <c r="AE501" s="17"/>
      <c r="AR501" s="172" t="s">
        <v>214</v>
      </c>
      <c r="AT501" s="172" t="s">
        <v>179</v>
      </c>
      <c r="AU501" s="172" t="s">
        <v>77</v>
      </c>
      <c r="AY501" s="3" t="s">
        <v>177</v>
      </c>
      <c r="BE501" s="173" t="n">
        <f aca="false">IF(N501="základní",J501,0)</f>
        <v>0</v>
      </c>
      <c r="BF501" s="173" t="n">
        <f aca="false">IF(N501="snížená",J501,0)</f>
        <v>0</v>
      </c>
      <c r="BG501" s="173" t="n">
        <f aca="false">IF(N501="zákl. přenesená",J501,0)</f>
        <v>0</v>
      </c>
      <c r="BH501" s="173" t="n">
        <f aca="false">IF(N501="sníž. přenesená",J501,0)</f>
        <v>0</v>
      </c>
      <c r="BI501" s="173" t="n">
        <f aca="false">IF(N501="nulová",J501,0)</f>
        <v>0</v>
      </c>
      <c r="BJ501" s="3" t="s">
        <v>77</v>
      </c>
      <c r="BK501" s="173" t="n">
        <f aca="false">ROUND(I501*H501,2)</f>
        <v>0</v>
      </c>
      <c r="BL501" s="3" t="s">
        <v>214</v>
      </c>
      <c r="BM501" s="172" t="s">
        <v>653</v>
      </c>
    </row>
    <row r="502" s="22" customFormat="true" ht="33" hidden="false" customHeight="true" outlineLevel="0" collapsed="false">
      <c r="A502" s="17"/>
      <c r="B502" s="160"/>
      <c r="C502" s="161" t="n">
        <v>137</v>
      </c>
      <c r="D502" s="161" t="s">
        <v>179</v>
      </c>
      <c r="E502" s="162" t="s">
        <v>654</v>
      </c>
      <c r="F502" s="163" t="s">
        <v>655</v>
      </c>
      <c r="G502" s="164" t="s">
        <v>232</v>
      </c>
      <c r="H502" s="165" t="n">
        <v>1</v>
      </c>
      <c r="I502" s="166"/>
      <c r="J502" s="166" t="n">
        <f aca="false">ROUND(I502*H502,2)</f>
        <v>0</v>
      </c>
      <c r="K502" s="167"/>
      <c r="L502" s="18"/>
      <c r="M502" s="168"/>
      <c r="N502" s="169" t="s">
        <v>34</v>
      </c>
      <c r="O502" s="170" t="n">
        <v>0</v>
      </c>
      <c r="P502" s="170" t="n">
        <f aca="false">O502*H502</f>
        <v>0</v>
      </c>
      <c r="Q502" s="170" t="n">
        <v>0</v>
      </c>
      <c r="R502" s="170" t="n">
        <f aca="false">Q502*H502</f>
        <v>0</v>
      </c>
      <c r="S502" s="170" t="n">
        <v>0</v>
      </c>
      <c r="T502" s="171" t="n">
        <f aca="false">S502*H502</f>
        <v>0</v>
      </c>
      <c r="U502" s="17"/>
      <c r="V502" s="17"/>
      <c r="W502" s="17"/>
      <c r="X502" s="17"/>
      <c r="Y502" s="17"/>
      <c r="Z502" s="17"/>
      <c r="AA502" s="17"/>
      <c r="AB502" s="17"/>
      <c r="AC502" s="17"/>
      <c r="AD502" s="17"/>
      <c r="AE502" s="17"/>
      <c r="AR502" s="172" t="s">
        <v>214</v>
      </c>
      <c r="AT502" s="172" t="s">
        <v>179</v>
      </c>
      <c r="AU502" s="172" t="s">
        <v>77</v>
      </c>
      <c r="AY502" s="3" t="s">
        <v>177</v>
      </c>
      <c r="BE502" s="173" t="n">
        <f aca="false">IF(N502="základní",J502,0)</f>
        <v>0</v>
      </c>
      <c r="BF502" s="173" t="n">
        <f aca="false">IF(N502="snížená",J502,0)</f>
        <v>0</v>
      </c>
      <c r="BG502" s="173" t="n">
        <f aca="false">IF(N502="zákl. přenesená",J502,0)</f>
        <v>0</v>
      </c>
      <c r="BH502" s="173" t="n">
        <f aca="false">IF(N502="sníž. přenesená",J502,0)</f>
        <v>0</v>
      </c>
      <c r="BI502" s="173" t="n">
        <f aca="false">IF(N502="nulová",J502,0)</f>
        <v>0</v>
      </c>
      <c r="BJ502" s="3" t="s">
        <v>77</v>
      </c>
      <c r="BK502" s="173" t="n">
        <f aca="false">ROUND(I502*H502,2)</f>
        <v>0</v>
      </c>
      <c r="BL502" s="3" t="s">
        <v>214</v>
      </c>
      <c r="BM502" s="172" t="s">
        <v>656</v>
      </c>
    </row>
    <row r="503" s="22" customFormat="true" ht="33" hidden="false" customHeight="true" outlineLevel="0" collapsed="false">
      <c r="A503" s="17"/>
      <c r="B503" s="160"/>
      <c r="C503" s="161" t="n">
        <v>138</v>
      </c>
      <c r="D503" s="161" t="s">
        <v>179</v>
      </c>
      <c r="E503" s="162" t="s">
        <v>657</v>
      </c>
      <c r="F503" s="163" t="s">
        <v>658</v>
      </c>
      <c r="G503" s="164" t="s">
        <v>232</v>
      </c>
      <c r="H503" s="165" t="n">
        <v>1</v>
      </c>
      <c r="I503" s="166"/>
      <c r="J503" s="166" t="n">
        <f aca="false">ROUND(I503*H503,2)</f>
        <v>0</v>
      </c>
      <c r="K503" s="167"/>
      <c r="L503" s="18"/>
      <c r="M503" s="168"/>
      <c r="N503" s="169" t="s">
        <v>34</v>
      </c>
      <c r="O503" s="170" t="n">
        <v>0</v>
      </c>
      <c r="P503" s="170" t="n">
        <f aca="false">O503*H503</f>
        <v>0</v>
      </c>
      <c r="Q503" s="170" t="n">
        <v>0</v>
      </c>
      <c r="R503" s="170" t="n">
        <f aca="false">Q503*H503</f>
        <v>0</v>
      </c>
      <c r="S503" s="170" t="n">
        <v>0</v>
      </c>
      <c r="T503" s="171" t="n">
        <f aca="false">S503*H503</f>
        <v>0</v>
      </c>
      <c r="U503" s="17"/>
      <c r="V503" s="17"/>
      <c r="W503" s="17"/>
      <c r="X503" s="17"/>
      <c r="Y503" s="17"/>
      <c r="Z503" s="17"/>
      <c r="AA503" s="17"/>
      <c r="AB503" s="17"/>
      <c r="AC503" s="17"/>
      <c r="AD503" s="17"/>
      <c r="AE503" s="17"/>
      <c r="AR503" s="172" t="s">
        <v>214</v>
      </c>
      <c r="AT503" s="172" t="s">
        <v>179</v>
      </c>
      <c r="AU503" s="172" t="s">
        <v>77</v>
      </c>
      <c r="AY503" s="3" t="s">
        <v>177</v>
      </c>
      <c r="BE503" s="173" t="n">
        <f aca="false">IF(N503="základní",J503,0)</f>
        <v>0</v>
      </c>
      <c r="BF503" s="173" t="n">
        <f aca="false">IF(N503="snížená",J503,0)</f>
        <v>0</v>
      </c>
      <c r="BG503" s="173" t="n">
        <f aca="false">IF(N503="zákl. přenesená",J503,0)</f>
        <v>0</v>
      </c>
      <c r="BH503" s="173" t="n">
        <f aca="false">IF(N503="sníž. přenesená",J503,0)</f>
        <v>0</v>
      </c>
      <c r="BI503" s="173" t="n">
        <f aca="false">IF(N503="nulová",J503,0)</f>
        <v>0</v>
      </c>
      <c r="BJ503" s="3" t="s">
        <v>77</v>
      </c>
      <c r="BK503" s="173" t="n">
        <f aca="false">ROUND(I503*H503,2)</f>
        <v>0</v>
      </c>
      <c r="BL503" s="3" t="s">
        <v>214</v>
      </c>
      <c r="BM503" s="172" t="s">
        <v>659</v>
      </c>
    </row>
    <row r="504" s="22" customFormat="true" ht="33" hidden="false" customHeight="true" outlineLevel="0" collapsed="false">
      <c r="A504" s="17"/>
      <c r="B504" s="160"/>
      <c r="C504" s="161" t="n">
        <v>139</v>
      </c>
      <c r="D504" s="161" t="s">
        <v>179</v>
      </c>
      <c r="E504" s="162" t="s">
        <v>660</v>
      </c>
      <c r="F504" s="163" t="s">
        <v>661</v>
      </c>
      <c r="G504" s="164" t="s">
        <v>232</v>
      </c>
      <c r="H504" s="165" t="n">
        <v>2</v>
      </c>
      <c r="I504" s="166"/>
      <c r="J504" s="166" t="n">
        <f aca="false">ROUND(I504*H504,2)</f>
        <v>0</v>
      </c>
      <c r="K504" s="167"/>
      <c r="L504" s="18"/>
      <c r="M504" s="168"/>
      <c r="N504" s="169" t="s">
        <v>34</v>
      </c>
      <c r="O504" s="170" t="n">
        <v>0</v>
      </c>
      <c r="P504" s="170" t="n">
        <f aca="false">O504*H504</f>
        <v>0</v>
      </c>
      <c r="Q504" s="170" t="n">
        <v>0</v>
      </c>
      <c r="R504" s="170" t="n">
        <f aca="false">Q504*H504</f>
        <v>0</v>
      </c>
      <c r="S504" s="170" t="n">
        <v>0</v>
      </c>
      <c r="T504" s="171" t="n">
        <f aca="false">S504*H504</f>
        <v>0</v>
      </c>
      <c r="U504" s="17"/>
      <c r="V504" s="17"/>
      <c r="W504" s="17"/>
      <c r="X504" s="17"/>
      <c r="Y504" s="17"/>
      <c r="Z504" s="17"/>
      <c r="AA504" s="17"/>
      <c r="AB504" s="17"/>
      <c r="AC504" s="17"/>
      <c r="AD504" s="17"/>
      <c r="AE504" s="17"/>
      <c r="AR504" s="172" t="s">
        <v>214</v>
      </c>
      <c r="AT504" s="172" t="s">
        <v>179</v>
      </c>
      <c r="AU504" s="172" t="s">
        <v>77</v>
      </c>
      <c r="AY504" s="3" t="s">
        <v>177</v>
      </c>
      <c r="BE504" s="173" t="n">
        <f aca="false">IF(N504="základní",J504,0)</f>
        <v>0</v>
      </c>
      <c r="BF504" s="173" t="n">
        <f aca="false">IF(N504="snížená",J504,0)</f>
        <v>0</v>
      </c>
      <c r="BG504" s="173" t="n">
        <f aca="false">IF(N504="zákl. přenesená",J504,0)</f>
        <v>0</v>
      </c>
      <c r="BH504" s="173" t="n">
        <f aca="false">IF(N504="sníž. přenesená",J504,0)</f>
        <v>0</v>
      </c>
      <c r="BI504" s="173" t="n">
        <f aca="false">IF(N504="nulová",J504,0)</f>
        <v>0</v>
      </c>
      <c r="BJ504" s="3" t="s">
        <v>77</v>
      </c>
      <c r="BK504" s="173" t="n">
        <f aca="false">ROUND(I504*H504,2)</f>
        <v>0</v>
      </c>
      <c r="BL504" s="3" t="s">
        <v>214</v>
      </c>
      <c r="BM504" s="172" t="s">
        <v>662</v>
      </c>
    </row>
    <row r="505" s="22" customFormat="true" ht="33" hidden="false" customHeight="true" outlineLevel="0" collapsed="false">
      <c r="A505" s="17"/>
      <c r="B505" s="160"/>
      <c r="C505" s="161" t="n">
        <v>140</v>
      </c>
      <c r="D505" s="161" t="s">
        <v>179</v>
      </c>
      <c r="E505" s="162" t="s">
        <v>663</v>
      </c>
      <c r="F505" s="163" t="s">
        <v>664</v>
      </c>
      <c r="G505" s="164" t="s">
        <v>232</v>
      </c>
      <c r="H505" s="165" t="n">
        <v>5</v>
      </c>
      <c r="I505" s="166"/>
      <c r="J505" s="166" t="n">
        <f aca="false">ROUND(I505*H505,2)</f>
        <v>0</v>
      </c>
      <c r="K505" s="167"/>
      <c r="L505" s="18"/>
      <c r="M505" s="168"/>
      <c r="N505" s="169" t="s">
        <v>34</v>
      </c>
      <c r="O505" s="170" t="n">
        <v>0</v>
      </c>
      <c r="P505" s="170" t="n">
        <f aca="false">O505*H505</f>
        <v>0</v>
      </c>
      <c r="Q505" s="170" t="n">
        <v>0</v>
      </c>
      <c r="R505" s="170" t="n">
        <f aca="false">Q505*H505</f>
        <v>0</v>
      </c>
      <c r="S505" s="170" t="n">
        <v>0</v>
      </c>
      <c r="T505" s="171" t="n">
        <f aca="false">S505*H505</f>
        <v>0</v>
      </c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  <c r="AE505" s="17"/>
      <c r="AR505" s="172" t="s">
        <v>214</v>
      </c>
      <c r="AT505" s="172" t="s">
        <v>179</v>
      </c>
      <c r="AU505" s="172" t="s">
        <v>77</v>
      </c>
      <c r="AY505" s="3" t="s">
        <v>177</v>
      </c>
      <c r="BE505" s="173" t="n">
        <f aca="false">IF(N505="základní",J505,0)</f>
        <v>0</v>
      </c>
      <c r="BF505" s="173" t="n">
        <f aca="false">IF(N505="snížená",J505,0)</f>
        <v>0</v>
      </c>
      <c r="BG505" s="173" t="n">
        <f aca="false">IF(N505="zákl. přenesená",J505,0)</f>
        <v>0</v>
      </c>
      <c r="BH505" s="173" t="n">
        <f aca="false">IF(N505="sníž. přenesená",J505,0)</f>
        <v>0</v>
      </c>
      <c r="BI505" s="173" t="n">
        <f aca="false">IF(N505="nulová",J505,0)</f>
        <v>0</v>
      </c>
      <c r="BJ505" s="3" t="s">
        <v>77</v>
      </c>
      <c r="BK505" s="173" t="n">
        <f aca="false">ROUND(I505*H505,2)</f>
        <v>0</v>
      </c>
      <c r="BL505" s="3" t="s">
        <v>214</v>
      </c>
      <c r="BM505" s="172" t="s">
        <v>665</v>
      </c>
    </row>
    <row r="506" s="22" customFormat="true" ht="33" hidden="false" customHeight="true" outlineLevel="0" collapsed="false">
      <c r="A506" s="17"/>
      <c r="B506" s="160"/>
      <c r="C506" s="161" t="n">
        <v>141</v>
      </c>
      <c r="D506" s="161" t="s">
        <v>179</v>
      </c>
      <c r="E506" s="162" t="s">
        <v>666</v>
      </c>
      <c r="F506" s="163" t="s">
        <v>667</v>
      </c>
      <c r="G506" s="164" t="s">
        <v>232</v>
      </c>
      <c r="H506" s="165" t="n">
        <v>1</v>
      </c>
      <c r="I506" s="166"/>
      <c r="J506" s="166" t="n">
        <f aca="false">ROUND(I506*H506,2)</f>
        <v>0</v>
      </c>
      <c r="K506" s="167"/>
      <c r="L506" s="18"/>
      <c r="M506" s="168"/>
      <c r="N506" s="169" t="s">
        <v>34</v>
      </c>
      <c r="O506" s="170" t="n">
        <v>0</v>
      </c>
      <c r="P506" s="170" t="n">
        <f aca="false">O506*H506</f>
        <v>0</v>
      </c>
      <c r="Q506" s="170" t="n">
        <v>0</v>
      </c>
      <c r="R506" s="170" t="n">
        <f aca="false">Q506*H506</f>
        <v>0</v>
      </c>
      <c r="S506" s="170" t="n">
        <v>0</v>
      </c>
      <c r="T506" s="171" t="n">
        <f aca="false">S506*H506</f>
        <v>0</v>
      </c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  <c r="AE506" s="17"/>
      <c r="AR506" s="172" t="s">
        <v>214</v>
      </c>
      <c r="AT506" s="172" t="s">
        <v>179</v>
      </c>
      <c r="AU506" s="172" t="s">
        <v>77</v>
      </c>
      <c r="AY506" s="3" t="s">
        <v>177</v>
      </c>
      <c r="BE506" s="173" t="n">
        <f aca="false">IF(N506="základní",J506,0)</f>
        <v>0</v>
      </c>
      <c r="BF506" s="173" t="n">
        <f aca="false">IF(N506="snížená",J506,0)</f>
        <v>0</v>
      </c>
      <c r="BG506" s="173" t="n">
        <f aca="false">IF(N506="zákl. přenesená",J506,0)</f>
        <v>0</v>
      </c>
      <c r="BH506" s="173" t="n">
        <f aca="false">IF(N506="sníž. přenesená",J506,0)</f>
        <v>0</v>
      </c>
      <c r="BI506" s="173" t="n">
        <f aca="false">IF(N506="nulová",J506,0)</f>
        <v>0</v>
      </c>
      <c r="BJ506" s="3" t="s">
        <v>77</v>
      </c>
      <c r="BK506" s="173" t="n">
        <f aca="false">ROUND(I506*H506,2)</f>
        <v>0</v>
      </c>
      <c r="BL506" s="3" t="s">
        <v>214</v>
      </c>
      <c r="BM506" s="172" t="s">
        <v>668</v>
      </c>
    </row>
    <row r="507" s="22" customFormat="true" ht="33" hidden="false" customHeight="true" outlineLevel="0" collapsed="false">
      <c r="A507" s="17"/>
      <c r="B507" s="160"/>
      <c r="C507" s="161" t="n">
        <v>142</v>
      </c>
      <c r="D507" s="161" t="s">
        <v>179</v>
      </c>
      <c r="E507" s="162" t="s">
        <v>669</v>
      </c>
      <c r="F507" s="163" t="s">
        <v>670</v>
      </c>
      <c r="G507" s="164" t="s">
        <v>232</v>
      </c>
      <c r="H507" s="165" t="n">
        <v>1</v>
      </c>
      <c r="I507" s="166"/>
      <c r="J507" s="166" t="n">
        <f aca="false">ROUND(I507*H507,2)</f>
        <v>0</v>
      </c>
      <c r="K507" s="167"/>
      <c r="L507" s="18"/>
      <c r="M507" s="168"/>
      <c r="N507" s="169" t="s">
        <v>34</v>
      </c>
      <c r="O507" s="170" t="n">
        <v>0</v>
      </c>
      <c r="P507" s="170" t="n">
        <f aca="false">O507*H507</f>
        <v>0</v>
      </c>
      <c r="Q507" s="170" t="n">
        <v>0</v>
      </c>
      <c r="R507" s="170" t="n">
        <f aca="false">Q507*H507</f>
        <v>0</v>
      </c>
      <c r="S507" s="170" t="n">
        <v>0</v>
      </c>
      <c r="T507" s="171" t="n">
        <f aca="false">S507*H507</f>
        <v>0</v>
      </c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R507" s="172" t="s">
        <v>214</v>
      </c>
      <c r="AT507" s="172" t="s">
        <v>179</v>
      </c>
      <c r="AU507" s="172" t="s">
        <v>77</v>
      </c>
      <c r="AY507" s="3" t="s">
        <v>177</v>
      </c>
      <c r="BE507" s="173" t="n">
        <f aca="false">IF(N507="základní",J507,0)</f>
        <v>0</v>
      </c>
      <c r="BF507" s="173" t="n">
        <f aca="false">IF(N507="snížená",J507,0)</f>
        <v>0</v>
      </c>
      <c r="BG507" s="173" t="n">
        <f aca="false">IF(N507="zákl. přenesená",J507,0)</f>
        <v>0</v>
      </c>
      <c r="BH507" s="173" t="n">
        <f aca="false">IF(N507="sníž. přenesená",J507,0)</f>
        <v>0</v>
      </c>
      <c r="BI507" s="173" t="n">
        <f aca="false">IF(N507="nulová",J507,0)</f>
        <v>0</v>
      </c>
      <c r="BJ507" s="3" t="s">
        <v>77</v>
      </c>
      <c r="BK507" s="173" t="n">
        <f aca="false">ROUND(I507*H507,2)</f>
        <v>0</v>
      </c>
      <c r="BL507" s="3" t="s">
        <v>214</v>
      </c>
      <c r="BM507" s="172" t="s">
        <v>671</v>
      </c>
    </row>
    <row r="508" s="22" customFormat="true" ht="33" hidden="false" customHeight="true" outlineLevel="0" collapsed="false">
      <c r="A508" s="17"/>
      <c r="B508" s="160"/>
      <c r="C508" s="161" t="n">
        <v>143</v>
      </c>
      <c r="D508" s="161" t="s">
        <v>179</v>
      </c>
      <c r="E508" s="162" t="s">
        <v>672</v>
      </c>
      <c r="F508" s="163" t="s">
        <v>670</v>
      </c>
      <c r="G508" s="164" t="s">
        <v>232</v>
      </c>
      <c r="H508" s="165" t="n">
        <v>1</v>
      </c>
      <c r="I508" s="166"/>
      <c r="J508" s="166" t="n">
        <f aca="false">ROUND(I508*H508,2)</f>
        <v>0</v>
      </c>
      <c r="K508" s="167"/>
      <c r="L508" s="18"/>
      <c r="M508" s="168"/>
      <c r="N508" s="169" t="s">
        <v>34</v>
      </c>
      <c r="O508" s="170" t="n">
        <v>0</v>
      </c>
      <c r="P508" s="170" t="n">
        <f aca="false">O508*H508</f>
        <v>0</v>
      </c>
      <c r="Q508" s="170" t="n">
        <v>0</v>
      </c>
      <c r="R508" s="170" t="n">
        <f aca="false">Q508*H508</f>
        <v>0</v>
      </c>
      <c r="S508" s="170" t="n">
        <v>0</v>
      </c>
      <c r="T508" s="171" t="n">
        <f aca="false">S508*H508</f>
        <v>0</v>
      </c>
      <c r="U508" s="17"/>
      <c r="V508" s="17"/>
      <c r="W508" s="17"/>
      <c r="X508" s="17"/>
      <c r="Y508" s="17"/>
      <c r="Z508" s="17"/>
      <c r="AA508" s="17"/>
      <c r="AB508" s="17"/>
      <c r="AC508" s="17"/>
      <c r="AD508" s="17"/>
      <c r="AE508" s="17"/>
      <c r="AR508" s="172" t="s">
        <v>214</v>
      </c>
      <c r="AT508" s="172" t="s">
        <v>179</v>
      </c>
      <c r="AU508" s="172" t="s">
        <v>77</v>
      </c>
      <c r="AY508" s="3" t="s">
        <v>177</v>
      </c>
      <c r="BE508" s="173" t="n">
        <f aca="false">IF(N508="základní",J508,0)</f>
        <v>0</v>
      </c>
      <c r="BF508" s="173" t="n">
        <f aca="false">IF(N508="snížená",J508,0)</f>
        <v>0</v>
      </c>
      <c r="BG508" s="173" t="n">
        <f aca="false">IF(N508="zákl. přenesená",J508,0)</f>
        <v>0</v>
      </c>
      <c r="BH508" s="173" t="n">
        <f aca="false">IF(N508="sníž. přenesená",J508,0)</f>
        <v>0</v>
      </c>
      <c r="BI508" s="173" t="n">
        <f aca="false">IF(N508="nulová",J508,0)</f>
        <v>0</v>
      </c>
      <c r="BJ508" s="3" t="s">
        <v>77</v>
      </c>
      <c r="BK508" s="173" t="n">
        <f aca="false">ROUND(I508*H508,2)</f>
        <v>0</v>
      </c>
      <c r="BL508" s="3" t="s">
        <v>214</v>
      </c>
      <c r="BM508" s="172" t="s">
        <v>673</v>
      </c>
    </row>
    <row r="509" s="22" customFormat="true" ht="21.75" hidden="false" customHeight="true" outlineLevel="0" collapsed="false">
      <c r="A509" s="17"/>
      <c r="B509" s="160"/>
      <c r="C509" s="161" t="n">
        <v>144</v>
      </c>
      <c r="D509" s="161" t="s">
        <v>179</v>
      </c>
      <c r="E509" s="162" t="s">
        <v>674</v>
      </c>
      <c r="F509" s="163" t="s">
        <v>675</v>
      </c>
      <c r="G509" s="164" t="s">
        <v>232</v>
      </c>
      <c r="H509" s="165" t="n">
        <v>1</v>
      </c>
      <c r="I509" s="166"/>
      <c r="J509" s="166" t="n">
        <f aca="false">ROUND(I509*H509,2)</f>
        <v>0</v>
      </c>
      <c r="K509" s="167"/>
      <c r="L509" s="18"/>
      <c r="M509" s="168"/>
      <c r="N509" s="169" t="s">
        <v>34</v>
      </c>
      <c r="O509" s="170" t="n">
        <v>0</v>
      </c>
      <c r="P509" s="170" t="n">
        <f aca="false">O509*H509</f>
        <v>0</v>
      </c>
      <c r="Q509" s="170" t="n">
        <v>0</v>
      </c>
      <c r="R509" s="170" t="n">
        <f aca="false">Q509*H509</f>
        <v>0</v>
      </c>
      <c r="S509" s="170" t="n">
        <v>0</v>
      </c>
      <c r="T509" s="171" t="n">
        <f aca="false">S509*H509</f>
        <v>0</v>
      </c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  <c r="AE509" s="17"/>
      <c r="AR509" s="172" t="s">
        <v>214</v>
      </c>
      <c r="AT509" s="172" t="s">
        <v>179</v>
      </c>
      <c r="AU509" s="172" t="s">
        <v>77</v>
      </c>
      <c r="AY509" s="3" t="s">
        <v>177</v>
      </c>
      <c r="BE509" s="173" t="n">
        <f aca="false">IF(N509="základní",J509,0)</f>
        <v>0</v>
      </c>
      <c r="BF509" s="173" t="n">
        <f aca="false">IF(N509="snížená",J509,0)</f>
        <v>0</v>
      </c>
      <c r="BG509" s="173" t="n">
        <f aca="false">IF(N509="zákl. přenesená",J509,0)</f>
        <v>0</v>
      </c>
      <c r="BH509" s="173" t="n">
        <f aca="false">IF(N509="sníž. přenesená",J509,0)</f>
        <v>0</v>
      </c>
      <c r="BI509" s="173" t="n">
        <f aca="false">IF(N509="nulová",J509,0)</f>
        <v>0</v>
      </c>
      <c r="BJ509" s="3" t="s">
        <v>77</v>
      </c>
      <c r="BK509" s="173" t="n">
        <f aca="false">ROUND(I509*H509,2)</f>
        <v>0</v>
      </c>
      <c r="BL509" s="3" t="s">
        <v>214</v>
      </c>
      <c r="BM509" s="172" t="s">
        <v>676</v>
      </c>
    </row>
    <row r="510" s="22" customFormat="true" ht="21.75" hidden="false" customHeight="true" outlineLevel="0" collapsed="false">
      <c r="A510" s="17"/>
      <c r="B510" s="160"/>
      <c r="C510" s="161" t="n">
        <v>145</v>
      </c>
      <c r="D510" s="161" t="s">
        <v>179</v>
      </c>
      <c r="E510" s="162" t="s">
        <v>677</v>
      </c>
      <c r="F510" s="163" t="s">
        <v>675</v>
      </c>
      <c r="G510" s="164" t="s">
        <v>232</v>
      </c>
      <c r="H510" s="165" t="n">
        <v>1</v>
      </c>
      <c r="I510" s="166"/>
      <c r="J510" s="166" t="n">
        <f aca="false">ROUND(I510*H510,2)</f>
        <v>0</v>
      </c>
      <c r="K510" s="167"/>
      <c r="L510" s="18"/>
      <c r="M510" s="168"/>
      <c r="N510" s="169" t="s">
        <v>34</v>
      </c>
      <c r="O510" s="170" t="n">
        <v>0</v>
      </c>
      <c r="P510" s="170" t="n">
        <f aca="false">O510*H510</f>
        <v>0</v>
      </c>
      <c r="Q510" s="170" t="n">
        <v>0</v>
      </c>
      <c r="R510" s="170" t="n">
        <f aca="false">Q510*H510</f>
        <v>0</v>
      </c>
      <c r="S510" s="170" t="n">
        <v>0</v>
      </c>
      <c r="T510" s="171" t="n">
        <f aca="false">S510*H510</f>
        <v>0</v>
      </c>
      <c r="U510" s="17"/>
      <c r="V510" s="17"/>
      <c r="W510" s="17"/>
      <c r="X510" s="17"/>
      <c r="Y510" s="17"/>
      <c r="Z510" s="17"/>
      <c r="AA510" s="17"/>
      <c r="AB510" s="17"/>
      <c r="AC510" s="17"/>
      <c r="AD510" s="17"/>
      <c r="AE510" s="17"/>
      <c r="AR510" s="172" t="s">
        <v>214</v>
      </c>
      <c r="AT510" s="172" t="s">
        <v>179</v>
      </c>
      <c r="AU510" s="172" t="s">
        <v>77</v>
      </c>
      <c r="AY510" s="3" t="s">
        <v>177</v>
      </c>
      <c r="BE510" s="173" t="n">
        <f aca="false">IF(N510="základní",J510,0)</f>
        <v>0</v>
      </c>
      <c r="BF510" s="173" t="n">
        <f aca="false">IF(N510="snížená",J510,0)</f>
        <v>0</v>
      </c>
      <c r="BG510" s="173" t="n">
        <f aca="false">IF(N510="zákl. přenesená",J510,0)</f>
        <v>0</v>
      </c>
      <c r="BH510" s="173" t="n">
        <f aca="false">IF(N510="sníž. přenesená",J510,0)</f>
        <v>0</v>
      </c>
      <c r="BI510" s="173" t="n">
        <f aca="false">IF(N510="nulová",J510,0)</f>
        <v>0</v>
      </c>
      <c r="BJ510" s="3" t="s">
        <v>77</v>
      </c>
      <c r="BK510" s="173" t="n">
        <f aca="false">ROUND(I510*H510,2)</f>
        <v>0</v>
      </c>
      <c r="BL510" s="3" t="s">
        <v>214</v>
      </c>
      <c r="BM510" s="172" t="s">
        <v>678</v>
      </c>
    </row>
    <row r="511" s="22" customFormat="true" ht="33" hidden="false" customHeight="true" outlineLevel="0" collapsed="false">
      <c r="A511" s="17"/>
      <c r="B511" s="160"/>
      <c r="C511" s="161" t="n">
        <v>146</v>
      </c>
      <c r="D511" s="161" t="s">
        <v>179</v>
      </c>
      <c r="E511" s="162" t="s">
        <v>679</v>
      </c>
      <c r="F511" s="163" t="s">
        <v>655</v>
      </c>
      <c r="G511" s="164" t="s">
        <v>232</v>
      </c>
      <c r="H511" s="165" t="n">
        <v>1</v>
      </c>
      <c r="I511" s="166"/>
      <c r="J511" s="166" t="n">
        <f aca="false">ROUND(I511*H511,2)</f>
        <v>0</v>
      </c>
      <c r="K511" s="167"/>
      <c r="L511" s="18"/>
      <c r="M511" s="168"/>
      <c r="N511" s="169" t="s">
        <v>34</v>
      </c>
      <c r="O511" s="170" t="n">
        <v>0</v>
      </c>
      <c r="P511" s="170" t="n">
        <f aca="false">O511*H511</f>
        <v>0</v>
      </c>
      <c r="Q511" s="170" t="n">
        <v>0</v>
      </c>
      <c r="R511" s="170" t="n">
        <f aca="false">Q511*H511</f>
        <v>0</v>
      </c>
      <c r="S511" s="170" t="n">
        <v>0</v>
      </c>
      <c r="T511" s="171" t="n">
        <f aca="false">S511*H511</f>
        <v>0</v>
      </c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  <c r="AE511" s="17"/>
      <c r="AR511" s="172" t="s">
        <v>214</v>
      </c>
      <c r="AT511" s="172" t="s">
        <v>179</v>
      </c>
      <c r="AU511" s="172" t="s">
        <v>77</v>
      </c>
      <c r="AY511" s="3" t="s">
        <v>177</v>
      </c>
      <c r="BE511" s="173" t="n">
        <f aca="false">IF(N511="základní",J511,0)</f>
        <v>0</v>
      </c>
      <c r="BF511" s="173" t="n">
        <f aca="false">IF(N511="snížená",J511,0)</f>
        <v>0</v>
      </c>
      <c r="BG511" s="173" t="n">
        <f aca="false">IF(N511="zákl. přenesená",J511,0)</f>
        <v>0</v>
      </c>
      <c r="BH511" s="173" t="n">
        <f aca="false">IF(N511="sníž. přenesená",J511,0)</f>
        <v>0</v>
      </c>
      <c r="BI511" s="173" t="n">
        <f aca="false">IF(N511="nulová",J511,0)</f>
        <v>0</v>
      </c>
      <c r="BJ511" s="3" t="s">
        <v>77</v>
      </c>
      <c r="BK511" s="173" t="n">
        <f aca="false">ROUND(I511*H511,2)</f>
        <v>0</v>
      </c>
      <c r="BL511" s="3" t="s">
        <v>214</v>
      </c>
      <c r="BM511" s="172" t="s">
        <v>680</v>
      </c>
    </row>
    <row r="512" s="22" customFormat="true" ht="21.75" hidden="false" customHeight="true" outlineLevel="0" collapsed="false">
      <c r="A512" s="17"/>
      <c r="B512" s="160"/>
      <c r="C512" s="161" t="n">
        <v>147</v>
      </c>
      <c r="D512" s="161" t="s">
        <v>179</v>
      </c>
      <c r="E512" s="162" t="s">
        <v>681</v>
      </c>
      <c r="F512" s="163" t="s">
        <v>682</v>
      </c>
      <c r="G512" s="164" t="s">
        <v>232</v>
      </c>
      <c r="H512" s="165" t="n">
        <v>2</v>
      </c>
      <c r="I512" s="166"/>
      <c r="J512" s="166" t="n">
        <f aca="false">ROUND(I512*H512,2)</f>
        <v>0</v>
      </c>
      <c r="K512" s="167"/>
      <c r="L512" s="18"/>
      <c r="M512" s="168"/>
      <c r="N512" s="169" t="s">
        <v>34</v>
      </c>
      <c r="O512" s="170" t="n">
        <v>0</v>
      </c>
      <c r="P512" s="170" t="n">
        <f aca="false">O512*H512</f>
        <v>0</v>
      </c>
      <c r="Q512" s="170" t="n">
        <v>0</v>
      </c>
      <c r="R512" s="170" t="n">
        <f aca="false">Q512*H512</f>
        <v>0</v>
      </c>
      <c r="S512" s="170" t="n">
        <v>0</v>
      </c>
      <c r="T512" s="171" t="n">
        <f aca="false">S512*H512</f>
        <v>0</v>
      </c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  <c r="AE512" s="17"/>
      <c r="AR512" s="172" t="s">
        <v>214</v>
      </c>
      <c r="AT512" s="172" t="s">
        <v>179</v>
      </c>
      <c r="AU512" s="172" t="s">
        <v>77</v>
      </c>
      <c r="AY512" s="3" t="s">
        <v>177</v>
      </c>
      <c r="BE512" s="173" t="n">
        <f aca="false">IF(N512="základní",J512,0)</f>
        <v>0</v>
      </c>
      <c r="BF512" s="173" t="n">
        <f aca="false">IF(N512="snížená",J512,0)</f>
        <v>0</v>
      </c>
      <c r="BG512" s="173" t="n">
        <f aca="false">IF(N512="zákl. přenesená",J512,0)</f>
        <v>0</v>
      </c>
      <c r="BH512" s="173" t="n">
        <f aca="false">IF(N512="sníž. přenesená",J512,0)</f>
        <v>0</v>
      </c>
      <c r="BI512" s="173" t="n">
        <f aca="false">IF(N512="nulová",J512,0)</f>
        <v>0</v>
      </c>
      <c r="BJ512" s="3" t="s">
        <v>77</v>
      </c>
      <c r="BK512" s="173" t="n">
        <f aca="false">ROUND(I512*H512,2)</f>
        <v>0</v>
      </c>
      <c r="BL512" s="3" t="s">
        <v>214</v>
      </c>
      <c r="BM512" s="172" t="s">
        <v>683</v>
      </c>
    </row>
    <row r="513" s="22" customFormat="true" ht="33" hidden="false" customHeight="true" outlineLevel="0" collapsed="false">
      <c r="A513" s="17"/>
      <c r="B513" s="160"/>
      <c r="C513" s="161" t="n">
        <v>148</v>
      </c>
      <c r="D513" s="161" t="s">
        <v>179</v>
      </c>
      <c r="E513" s="162" t="s">
        <v>684</v>
      </c>
      <c r="F513" s="163" t="s">
        <v>685</v>
      </c>
      <c r="G513" s="164" t="s">
        <v>232</v>
      </c>
      <c r="H513" s="165" t="n">
        <v>1</v>
      </c>
      <c r="I513" s="166"/>
      <c r="J513" s="166" t="n">
        <f aca="false">ROUND(I513*H513,2)</f>
        <v>0</v>
      </c>
      <c r="K513" s="167"/>
      <c r="L513" s="18"/>
      <c r="M513" s="168"/>
      <c r="N513" s="169" t="s">
        <v>34</v>
      </c>
      <c r="O513" s="170" t="n">
        <v>0</v>
      </c>
      <c r="P513" s="170" t="n">
        <f aca="false">O513*H513</f>
        <v>0</v>
      </c>
      <c r="Q513" s="170" t="n">
        <v>0</v>
      </c>
      <c r="R513" s="170" t="n">
        <f aca="false">Q513*H513</f>
        <v>0</v>
      </c>
      <c r="S513" s="170" t="n">
        <v>0</v>
      </c>
      <c r="T513" s="171" t="n">
        <f aca="false">S513*H513</f>
        <v>0</v>
      </c>
      <c r="U513" s="17"/>
      <c r="V513" s="17"/>
      <c r="W513" s="17"/>
      <c r="X513" s="17"/>
      <c r="Y513" s="17"/>
      <c r="Z513" s="17"/>
      <c r="AA513" s="17"/>
      <c r="AB513" s="17"/>
      <c r="AC513" s="17"/>
      <c r="AD513" s="17"/>
      <c r="AE513" s="17"/>
      <c r="AR513" s="172" t="s">
        <v>214</v>
      </c>
      <c r="AT513" s="172" t="s">
        <v>179</v>
      </c>
      <c r="AU513" s="172" t="s">
        <v>77</v>
      </c>
      <c r="AY513" s="3" t="s">
        <v>177</v>
      </c>
      <c r="BE513" s="173" t="n">
        <f aca="false">IF(N513="základní",J513,0)</f>
        <v>0</v>
      </c>
      <c r="BF513" s="173" t="n">
        <f aca="false">IF(N513="snížená",J513,0)</f>
        <v>0</v>
      </c>
      <c r="BG513" s="173" t="n">
        <f aca="false">IF(N513="zákl. přenesená",J513,0)</f>
        <v>0</v>
      </c>
      <c r="BH513" s="173" t="n">
        <f aca="false">IF(N513="sníž. přenesená",J513,0)</f>
        <v>0</v>
      </c>
      <c r="BI513" s="173" t="n">
        <f aca="false">IF(N513="nulová",J513,0)</f>
        <v>0</v>
      </c>
      <c r="BJ513" s="3" t="s">
        <v>77</v>
      </c>
      <c r="BK513" s="173" t="n">
        <f aca="false">ROUND(I513*H513,2)</f>
        <v>0</v>
      </c>
      <c r="BL513" s="3" t="s">
        <v>214</v>
      </c>
      <c r="BM513" s="172" t="s">
        <v>686</v>
      </c>
    </row>
    <row r="514" s="22" customFormat="true" ht="33" hidden="false" customHeight="true" outlineLevel="0" collapsed="false">
      <c r="A514" s="17"/>
      <c r="B514" s="160"/>
      <c r="C514" s="161" t="n">
        <v>149</v>
      </c>
      <c r="D514" s="161" t="s">
        <v>179</v>
      </c>
      <c r="E514" s="162" t="s">
        <v>687</v>
      </c>
      <c r="F514" s="163" t="s">
        <v>688</v>
      </c>
      <c r="G514" s="164" t="s">
        <v>232</v>
      </c>
      <c r="H514" s="165" t="n">
        <v>2</v>
      </c>
      <c r="I514" s="166"/>
      <c r="J514" s="166" t="n">
        <f aca="false">ROUND(I514*H514,2)</f>
        <v>0</v>
      </c>
      <c r="K514" s="167"/>
      <c r="L514" s="18"/>
      <c r="M514" s="168"/>
      <c r="N514" s="169" t="s">
        <v>34</v>
      </c>
      <c r="O514" s="170" t="n">
        <v>0</v>
      </c>
      <c r="P514" s="170" t="n">
        <f aca="false">O514*H514</f>
        <v>0</v>
      </c>
      <c r="Q514" s="170" t="n">
        <v>0</v>
      </c>
      <c r="R514" s="170" t="n">
        <f aca="false">Q514*H514</f>
        <v>0</v>
      </c>
      <c r="S514" s="170" t="n">
        <v>0</v>
      </c>
      <c r="T514" s="171" t="n">
        <f aca="false">S514*H514</f>
        <v>0</v>
      </c>
      <c r="U514" s="17"/>
      <c r="V514" s="17"/>
      <c r="W514" s="17"/>
      <c r="X514" s="17"/>
      <c r="Y514" s="17"/>
      <c r="Z514" s="17"/>
      <c r="AA514" s="17"/>
      <c r="AB514" s="17"/>
      <c r="AC514" s="17"/>
      <c r="AD514" s="17"/>
      <c r="AE514" s="17"/>
      <c r="AR514" s="172" t="s">
        <v>214</v>
      </c>
      <c r="AT514" s="172" t="s">
        <v>179</v>
      </c>
      <c r="AU514" s="172" t="s">
        <v>77</v>
      </c>
      <c r="AY514" s="3" t="s">
        <v>177</v>
      </c>
      <c r="BE514" s="173" t="n">
        <f aca="false">IF(N514="základní",J514,0)</f>
        <v>0</v>
      </c>
      <c r="BF514" s="173" t="n">
        <f aca="false">IF(N514="snížená",J514,0)</f>
        <v>0</v>
      </c>
      <c r="BG514" s="173" t="n">
        <f aca="false">IF(N514="zákl. přenesená",J514,0)</f>
        <v>0</v>
      </c>
      <c r="BH514" s="173" t="n">
        <f aca="false">IF(N514="sníž. přenesená",J514,0)</f>
        <v>0</v>
      </c>
      <c r="BI514" s="173" t="n">
        <f aca="false">IF(N514="nulová",J514,0)</f>
        <v>0</v>
      </c>
      <c r="BJ514" s="3" t="s">
        <v>77</v>
      </c>
      <c r="BK514" s="173" t="n">
        <f aca="false">ROUND(I514*H514,2)</f>
        <v>0</v>
      </c>
      <c r="BL514" s="3" t="s">
        <v>214</v>
      </c>
      <c r="BM514" s="172" t="s">
        <v>689</v>
      </c>
    </row>
    <row r="515" s="22" customFormat="true" ht="21.75" hidden="false" customHeight="true" outlineLevel="0" collapsed="false">
      <c r="A515" s="17"/>
      <c r="B515" s="160"/>
      <c r="C515" s="161" t="n">
        <v>150</v>
      </c>
      <c r="D515" s="161" t="s">
        <v>179</v>
      </c>
      <c r="E515" s="162" t="s">
        <v>690</v>
      </c>
      <c r="F515" s="163" t="s">
        <v>691</v>
      </c>
      <c r="G515" s="164" t="s">
        <v>589</v>
      </c>
      <c r="H515" s="165" t="n">
        <v>3200</v>
      </c>
      <c r="I515" s="166"/>
      <c r="J515" s="166" t="n">
        <f aca="false">ROUND(I515*H515,2)</f>
        <v>0</v>
      </c>
      <c r="K515" s="167"/>
      <c r="L515" s="18"/>
      <c r="M515" s="168"/>
      <c r="N515" s="169" t="s">
        <v>34</v>
      </c>
      <c r="O515" s="170" t="n">
        <v>0</v>
      </c>
      <c r="P515" s="170" t="n">
        <f aca="false">O515*H515</f>
        <v>0</v>
      </c>
      <c r="Q515" s="170" t="n">
        <v>0</v>
      </c>
      <c r="R515" s="170" t="n">
        <f aca="false">Q515*H515</f>
        <v>0</v>
      </c>
      <c r="S515" s="170" t="n">
        <v>0</v>
      </c>
      <c r="T515" s="171" t="n">
        <f aca="false">S515*H515</f>
        <v>0</v>
      </c>
      <c r="U515" s="17"/>
      <c r="V515" s="17"/>
      <c r="W515" s="17"/>
      <c r="X515" s="17"/>
      <c r="Y515" s="17"/>
      <c r="Z515" s="17"/>
      <c r="AA515" s="17"/>
      <c r="AB515" s="17"/>
      <c r="AC515" s="17"/>
      <c r="AD515" s="17"/>
      <c r="AE515" s="17"/>
      <c r="AR515" s="172" t="s">
        <v>214</v>
      </c>
      <c r="AT515" s="172" t="s">
        <v>179</v>
      </c>
      <c r="AU515" s="172" t="s">
        <v>77</v>
      </c>
      <c r="AY515" s="3" t="s">
        <v>177</v>
      </c>
      <c r="BE515" s="173" t="n">
        <f aca="false">IF(N515="základní",J515,0)</f>
        <v>0</v>
      </c>
      <c r="BF515" s="173" t="n">
        <f aca="false">IF(N515="snížená",J515,0)</f>
        <v>0</v>
      </c>
      <c r="BG515" s="173" t="n">
        <f aca="false">IF(N515="zákl. přenesená",J515,0)</f>
        <v>0</v>
      </c>
      <c r="BH515" s="173" t="n">
        <f aca="false">IF(N515="sníž. přenesená",J515,0)</f>
        <v>0</v>
      </c>
      <c r="BI515" s="173" t="n">
        <f aca="false">IF(N515="nulová",J515,0)</f>
        <v>0</v>
      </c>
      <c r="BJ515" s="3" t="s">
        <v>77</v>
      </c>
      <c r="BK515" s="173" t="n">
        <f aca="false">ROUND(I515*H515,2)</f>
        <v>0</v>
      </c>
      <c r="BL515" s="3" t="s">
        <v>214</v>
      </c>
      <c r="BM515" s="172" t="s">
        <v>692</v>
      </c>
    </row>
    <row r="516" s="149" customFormat="true" ht="22.9" hidden="false" customHeight="true" outlineLevel="0" collapsed="false">
      <c r="B516" s="150"/>
      <c r="D516" s="151" t="s">
        <v>68</v>
      </c>
      <c r="E516" s="198" t="s">
        <v>693</v>
      </c>
      <c r="F516" s="198" t="s">
        <v>694</v>
      </c>
      <c r="J516" s="199" t="n">
        <f aca="false">BK516</f>
        <v>0</v>
      </c>
      <c r="L516" s="150"/>
      <c r="M516" s="154"/>
      <c r="N516" s="155"/>
      <c r="O516" s="155"/>
      <c r="P516" s="156" t="n">
        <v>0</v>
      </c>
      <c r="Q516" s="155"/>
      <c r="R516" s="156" t="n">
        <v>0</v>
      </c>
      <c r="S516" s="155"/>
      <c r="T516" s="157" t="n">
        <v>0</v>
      </c>
      <c r="AR516" s="151" t="s">
        <v>77</v>
      </c>
      <c r="AT516" s="158" t="s">
        <v>68</v>
      </c>
      <c r="AU516" s="158" t="s">
        <v>77</v>
      </c>
      <c r="AY516" s="151" t="s">
        <v>177</v>
      </c>
      <c r="BK516" s="159" t="n">
        <v>0</v>
      </c>
    </row>
    <row r="517" s="149" customFormat="true" ht="25.9" hidden="false" customHeight="true" outlineLevel="0" collapsed="false">
      <c r="B517" s="150"/>
      <c r="D517" s="151" t="s">
        <v>68</v>
      </c>
      <c r="E517" s="152" t="s">
        <v>695</v>
      </c>
      <c r="F517" s="152" t="s">
        <v>696</v>
      </c>
      <c r="J517" s="153" t="n">
        <f aca="false">BK517</f>
        <v>0</v>
      </c>
      <c r="L517" s="150"/>
      <c r="M517" s="154"/>
      <c r="N517" s="155"/>
      <c r="O517" s="155"/>
      <c r="P517" s="156" t="n">
        <f aca="false">SUM(P518:P530)</f>
        <v>0</v>
      </c>
      <c r="Q517" s="155"/>
      <c r="R517" s="156" t="n">
        <f aca="false">SUM(R518:R530)</f>
        <v>0</v>
      </c>
      <c r="S517" s="155"/>
      <c r="T517" s="157" t="n">
        <f aca="false">SUM(T518:T530)</f>
        <v>0</v>
      </c>
      <c r="AR517" s="151" t="s">
        <v>79</v>
      </c>
      <c r="AT517" s="158" t="s">
        <v>68</v>
      </c>
      <c r="AU517" s="158" t="s">
        <v>69</v>
      </c>
      <c r="AY517" s="151" t="s">
        <v>177</v>
      </c>
      <c r="BK517" s="159" t="n">
        <f aca="false">SUM(BK518:BK530)</f>
        <v>0</v>
      </c>
    </row>
    <row r="518" s="22" customFormat="true" ht="16.5" hidden="false" customHeight="true" outlineLevel="0" collapsed="false">
      <c r="A518" s="17"/>
      <c r="B518" s="160"/>
      <c r="C518" s="161" t="n">
        <v>0</v>
      </c>
      <c r="D518" s="161" t="s">
        <v>179</v>
      </c>
      <c r="E518" s="162" t="s">
        <v>697</v>
      </c>
      <c r="F518" s="163" t="s">
        <v>698</v>
      </c>
      <c r="G518" s="164" t="s">
        <v>232</v>
      </c>
      <c r="H518" s="165" t="n">
        <v>16</v>
      </c>
      <c r="I518" s="166"/>
      <c r="J518" s="166" t="n">
        <f aca="false">ROUND(I518*H518,2)</f>
        <v>0</v>
      </c>
      <c r="K518" s="167"/>
      <c r="L518" s="18"/>
      <c r="M518" s="168"/>
      <c r="N518" s="169" t="s">
        <v>34</v>
      </c>
      <c r="O518" s="170" t="n">
        <v>0</v>
      </c>
      <c r="P518" s="170" t="n">
        <f aca="false">O518*H518</f>
        <v>0</v>
      </c>
      <c r="Q518" s="170" t="n">
        <v>0</v>
      </c>
      <c r="R518" s="170" t="n">
        <f aca="false">Q518*H518</f>
        <v>0</v>
      </c>
      <c r="S518" s="170" t="n">
        <v>0</v>
      </c>
      <c r="T518" s="171" t="n">
        <f aca="false">S518*H518</f>
        <v>0</v>
      </c>
      <c r="U518" s="17"/>
      <c r="V518" s="17"/>
      <c r="W518" s="17"/>
      <c r="X518" s="17"/>
      <c r="Y518" s="17"/>
      <c r="Z518" s="17"/>
      <c r="AA518" s="17"/>
      <c r="AB518" s="17"/>
      <c r="AC518" s="17"/>
      <c r="AD518" s="17"/>
      <c r="AE518" s="17"/>
      <c r="AR518" s="172" t="s">
        <v>214</v>
      </c>
      <c r="AT518" s="172" t="s">
        <v>179</v>
      </c>
      <c r="AU518" s="172" t="s">
        <v>77</v>
      </c>
      <c r="AY518" s="3" t="s">
        <v>177</v>
      </c>
      <c r="BE518" s="173" t="n">
        <f aca="false">IF(N518="základní",J518,0)</f>
        <v>0</v>
      </c>
      <c r="BF518" s="173" t="n">
        <f aca="false">IF(N518="snížená",J518,0)</f>
        <v>0</v>
      </c>
      <c r="BG518" s="173" t="n">
        <f aca="false">IF(N518="zákl. přenesená",J518,0)</f>
        <v>0</v>
      </c>
      <c r="BH518" s="173" t="n">
        <f aca="false">IF(N518="sníž. přenesená",J518,0)</f>
        <v>0</v>
      </c>
      <c r="BI518" s="173" t="n">
        <f aca="false">IF(N518="nulová",J518,0)</f>
        <v>0</v>
      </c>
      <c r="BJ518" s="3" t="s">
        <v>77</v>
      </c>
      <c r="BK518" s="173" t="n">
        <f aca="false">ROUND(I518*H518,2)</f>
        <v>0</v>
      </c>
      <c r="BL518" s="3" t="s">
        <v>214</v>
      </c>
      <c r="BM518" s="172" t="s">
        <v>699</v>
      </c>
    </row>
    <row r="519" s="22" customFormat="true" ht="33" hidden="false" customHeight="true" outlineLevel="0" collapsed="false">
      <c r="A519" s="17"/>
      <c r="B519" s="160"/>
      <c r="C519" s="161" t="n">
        <v>0</v>
      </c>
      <c r="D519" s="161" t="s">
        <v>179</v>
      </c>
      <c r="E519" s="162" t="s">
        <v>700</v>
      </c>
      <c r="F519" s="163" t="s">
        <v>701</v>
      </c>
      <c r="G519" s="164" t="s">
        <v>232</v>
      </c>
      <c r="H519" s="165" t="n">
        <v>9</v>
      </c>
      <c r="I519" s="166"/>
      <c r="J519" s="166" t="n">
        <f aca="false">ROUND(I519*H519,2)</f>
        <v>0</v>
      </c>
      <c r="K519" s="167"/>
      <c r="L519" s="18"/>
      <c r="M519" s="168"/>
      <c r="N519" s="169" t="s">
        <v>34</v>
      </c>
      <c r="O519" s="170" t="n">
        <v>0</v>
      </c>
      <c r="P519" s="170" t="n">
        <f aca="false">O519*H519</f>
        <v>0</v>
      </c>
      <c r="Q519" s="170" t="n">
        <v>0</v>
      </c>
      <c r="R519" s="170" t="n">
        <f aca="false">Q519*H519</f>
        <v>0</v>
      </c>
      <c r="S519" s="170" t="n">
        <v>0</v>
      </c>
      <c r="T519" s="171" t="n">
        <f aca="false">S519*H519</f>
        <v>0</v>
      </c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  <c r="AE519" s="17"/>
      <c r="AR519" s="172" t="s">
        <v>214</v>
      </c>
      <c r="AT519" s="172" t="s">
        <v>179</v>
      </c>
      <c r="AU519" s="172" t="s">
        <v>77</v>
      </c>
      <c r="AY519" s="3" t="s">
        <v>177</v>
      </c>
      <c r="BE519" s="173" t="n">
        <f aca="false">IF(N519="základní",J519,0)</f>
        <v>0</v>
      </c>
      <c r="BF519" s="173" t="n">
        <f aca="false">IF(N519="snížená",J519,0)</f>
        <v>0</v>
      </c>
      <c r="BG519" s="173" t="n">
        <f aca="false">IF(N519="zákl. přenesená",J519,0)</f>
        <v>0</v>
      </c>
      <c r="BH519" s="173" t="n">
        <f aca="false">IF(N519="sníž. přenesená",J519,0)</f>
        <v>0</v>
      </c>
      <c r="BI519" s="173" t="n">
        <f aca="false">IF(N519="nulová",J519,0)</f>
        <v>0</v>
      </c>
      <c r="BJ519" s="3" t="s">
        <v>77</v>
      </c>
      <c r="BK519" s="173" t="n">
        <f aca="false">ROUND(I519*H519,2)</f>
        <v>0</v>
      </c>
      <c r="BL519" s="3" t="s">
        <v>214</v>
      </c>
      <c r="BM519" s="172" t="s">
        <v>702</v>
      </c>
    </row>
    <row r="520" s="22" customFormat="true" ht="44.25" hidden="false" customHeight="true" outlineLevel="0" collapsed="false">
      <c r="A520" s="17"/>
      <c r="B520" s="160"/>
      <c r="C520" s="161" t="n">
        <v>0</v>
      </c>
      <c r="D520" s="161" t="s">
        <v>179</v>
      </c>
      <c r="E520" s="162" t="s">
        <v>703</v>
      </c>
      <c r="F520" s="163" t="s">
        <v>704</v>
      </c>
      <c r="G520" s="164" t="s">
        <v>232</v>
      </c>
      <c r="H520" s="165" t="n">
        <v>1</v>
      </c>
      <c r="I520" s="166"/>
      <c r="J520" s="166" t="n">
        <f aca="false">ROUND(I520*H520,2)</f>
        <v>0</v>
      </c>
      <c r="K520" s="167"/>
      <c r="L520" s="18"/>
      <c r="M520" s="168"/>
      <c r="N520" s="169" t="s">
        <v>34</v>
      </c>
      <c r="O520" s="170" t="n">
        <v>0</v>
      </c>
      <c r="P520" s="170" t="n">
        <f aca="false">O520*H520</f>
        <v>0</v>
      </c>
      <c r="Q520" s="170" t="n">
        <v>0</v>
      </c>
      <c r="R520" s="170" t="n">
        <f aca="false">Q520*H520</f>
        <v>0</v>
      </c>
      <c r="S520" s="170" t="n">
        <v>0</v>
      </c>
      <c r="T520" s="171" t="n">
        <f aca="false">S520*H520</f>
        <v>0</v>
      </c>
      <c r="U520" s="17"/>
      <c r="V520" s="17"/>
      <c r="W520" s="17"/>
      <c r="X520" s="17"/>
      <c r="Y520" s="17"/>
      <c r="Z520" s="17"/>
      <c r="AA520" s="17"/>
      <c r="AB520" s="17"/>
      <c r="AC520" s="17"/>
      <c r="AD520" s="17"/>
      <c r="AE520" s="17"/>
      <c r="AR520" s="172" t="s">
        <v>214</v>
      </c>
      <c r="AT520" s="172" t="s">
        <v>179</v>
      </c>
      <c r="AU520" s="172" t="s">
        <v>77</v>
      </c>
      <c r="AY520" s="3" t="s">
        <v>177</v>
      </c>
      <c r="BE520" s="173" t="n">
        <f aca="false">IF(N520="základní",J520,0)</f>
        <v>0</v>
      </c>
      <c r="BF520" s="173" t="n">
        <f aca="false">IF(N520="snížená",J520,0)</f>
        <v>0</v>
      </c>
      <c r="BG520" s="173" t="n">
        <f aca="false">IF(N520="zákl. přenesená",J520,0)</f>
        <v>0</v>
      </c>
      <c r="BH520" s="173" t="n">
        <f aca="false">IF(N520="sníž. přenesená",J520,0)</f>
        <v>0</v>
      </c>
      <c r="BI520" s="173" t="n">
        <f aca="false">IF(N520="nulová",J520,0)</f>
        <v>0</v>
      </c>
      <c r="BJ520" s="3" t="s">
        <v>77</v>
      </c>
      <c r="BK520" s="173" t="n">
        <f aca="false">ROUND(I520*H520,2)</f>
        <v>0</v>
      </c>
      <c r="BL520" s="3" t="s">
        <v>214</v>
      </c>
      <c r="BM520" s="172" t="s">
        <v>705</v>
      </c>
    </row>
    <row r="521" s="22" customFormat="true" ht="33" hidden="false" customHeight="true" outlineLevel="0" collapsed="false">
      <c r="A521" s="17"/>
      <c r="B521" s="160"/>
      <c r="C521" s="161" t="s">
        <v>706</v>
      </c>
      <c r="D521" s="161" t="s">
        <v>179</v>
      </c>
      <c r="E521" s="162" t="s">
        <v>707</v>
      </c>
      <c r="F521" s="163" t="s">
        <v>708</v>
      </c>
      <c r="G521" s="164" t="s">
        <v>232</v>
      </c>
      <c r="H521" s="165" t="n">
        <v>8</v>
      </c>
      <c r="I521" s="166"/>
      <c r="J521" s="166" t="n">
        <f aca="false">ROUND(I521*H521,2)</f>
        <v>0</v>
      </c>
      <c r="K521" s="167"/>
      <c r="L521" s="18"/>
      <c r="M521" s="168"/>
      <c r="N521" s="169" t="s">
        <v>34</v>
      </c>
      <c r="O521" s="170" t="n">
        <v>0</v>
      </c>
      <c r="P521" s="170" t="n">
        <f aca="false">O521*H521</f>
        <v>0</v>
      </c>
      <c r="Q521" s="170" t="n">
        <v>0</v>
      </c>
      <c r="R521" s="170" t="n">
        <f aca="false">Q521*H521</f>
        <v>0</v>
      </c>
      <c r="S521" s="170" t="n">
        <v>0</v>
      </c>
      <c r="T521" s="171" t="n">
        <f aca="false">S521*H521</f>
        <v>0</v>
      </c>
      <c r="U521" s="17"/>
      <c r="V521" s="17"/>
      <c r="W521" s="17"/>
      <c r="X521" s="17"/>
      <c r="Y521" s="17"/>
      <c r="Z521" s="17"/>
      <c r="AA521" s="17"/>
      <c r="AB521" s="17"/>
      <c r="AC521" s="17"/>
      <c r="AD521" s="17"/>
      <c r="AE521" s="17"/>
      <c r="AR521" s="172" t="s">
        <v>214</v>
      </c>
      <c r="AT521" s="172" t="s">
        <v>179</v>
      </c>
      <c r="AU521" s="172" t="s">
        <v>77</v>
      </c>
      <c r="AY521" s="3" t="s">
        <v>177</v>
      </c>
      <c r="BE521" s="173" t="n">
        <f aca="false">IF(N521="základní",J521,0)</f>
        <v>0</v>
      </c>
      <c r="BF521" s="173" t="n">
        <f aca="false">IF(N521="snížená",J521,0)</f>
        <v>0</v>
      </c>
      <c r="BG521" s="173" t="n">
        <f aca="false">IF(N521="zákl. přenesená",J521,0)</f>
        <v>0</v>
      </c>
      <c r="BH521" s="173" t="n">
        <f aca="false">IF(N521="sníž. přenesená",J521,0)</f>
        <v>0</v>
      </c>
      <c r="BI521" s="173" t="n">
        <f aca="false">IF(N521="nulová",J521,0)</f>
        <v>0</v>
      </c>
      <c r="BJ521" s="3" t="s">
        <v>77</v>
      </c>
      <c r="BK521" s="173" t="n">
        <f aca="false">ROUND(I521*H521,2)</f>
        <v>0</v>
      </c>
      <c r="BL521" s="3" t="s">
        <v>214</v>
      </c>
      <c r="BM521" s="172" t="s">
        <v>709</v>
      </c>
    </row>
    <row r="522" s="22" customFormat="true" ht="21.75" hidden="false" customHeight="true" outlineLevel="0" collapsed="false">
      <c r="A522" s="17"/>
      <c r="B522" s="160"/>
      <c r="C522" s="161" t="s">
        <v>598</v>
      </c>
      <c r="D522" s="161" t="s">
        <v>179</v>
      </c>
      <c r="E522" s="162" t="s">
        <v>710</v>
      </c>
      <c r="F522" s="163" t="s">
        <v>711</v>
      </c>
      <c r="G522" s="164" t="s">
        <v>232</v>
      </c>
      <c r="H522" s="165" t="n">
        <v>2</v>
      </c>
      <c r="I522" s="166"/>
      <c r="J522" s="166" t="n">
        <f aca="false">ROUND(I522*H522,2)</f>
        <v>0</v>
      </c>
      <c r="K522" s="167"/>
      <c r="L522" s="18"/>
      <c r="M522" s="168"/>
      <c r="N522" s="169" t="s">
        <v>34</v>
      </c>
      <c r="O522" s="170" t="n">
        <v>0</v>
      </c>
      <c r="P522" s="170" t="n">
        <f aca="false">O522*H522</f>
        <v>0</v>
      </c>
      <c r="Q522" s="170" t="n">
        <v>0</v>
      </c>
      <c r="R522" s="170" t="n">
        <f aca="false">Q522*H522</f>
        <v>0</v>
      </c>
      <c r="S522" s="170" t="n">
        <v>0</v>
      </c>
      <c r="T522" s="171" t="n">
        <f aca="false">S522*H522</f>
        <v>0</v>
      </c>
      <c r="U522" s="17"/>
      <c r="V522" s="17"/>
      <c r="W522" s="17"/>
      <c r="X522" s="17"/>
      <c r="Y522" s="17"/>
      <c r="Z522" s="17"/>
      <c r="AA522" s="17"/>
      <c r="AB522" s="17"/>
      <c r="AC522" s="17"/>
      <c r="AD522" s="17"/>
      <c r="AE522" s="17"/>
      <c r="AR522" s="172" t="s">
        <v>214</v>
      </c>
      <c r="AT522" s="172" t="s">
        <v>179</v>
      </c>
      <c r="AU522" s="172" t="s">
        <v>77</v>
      </c>
      <c r="AY522" s="3" t="s">
        <v>177</v>
      </c>
      <c r="BE522" s="173" t="n">
        <f aca="false">IF(N522="základní",J522,0)</f>
        <v>0</v>
      </c>
      <c r="BF522" s="173" t="n">
        <f aca="false">IF(N522="snížená",J522,0)</f>
        <v>0</v>
      </c>
      <c r="BG522" s="173" t="n">
        <f aca="false">IF(N522="zákl. přenesená",J522,0)</f>
        <v>0</v>
      </c>
      <c r="BH522" s="173" t="n">
        <f aca="false">IF(N522="sníž. přenesená",J522,0)</f>
        <v>0</v>
      </c>
      <c r="BI522" s="173" t="n">
        <f aca="false">IF(N522="nulová",J522,0)</f>
        <v>0</v>
      </c>
      <c r="BJ522" s="3" t="s">
        <v>77</v>
      </c>
      <c r="BK522" s="173" t="n">
        <f aca="false">ROUND(I522*H522,2)</f>
        <v>0</v>
      </c>
      <c r="BL522" s="3" t="s">
        <v>214</v>
      </c>
      <c r="BM522" s="172" t="s">
        <v>712</v>
      </c>
    </row>
    <row r="523" s="22" customFormat="true" ht="21.75" hidden="false" customHeight="true" outlineLevel="0" collapsed="false">
      <c r="A523" s="17"/>
      <c r="B523" s="160"/>
      <c r="C523" s="161" t="s">
        <v>713</v>
      </c>
      <c r="D523" s="161" t="s">
        <v>179</v>
      </c>
      <c r="E523" s="162" t="s">
        <v>714</v>
      </c>
      <c r="F523" s="163" t="s">
        <v>715</v>
      </c>
      <c r="G523" s="164" t="s">
        <v>232</v>
      </c>
      <c r="H523" s="165" t="n">
        <v>1</v>
      </c>
      <c r="I523" s="166"/>
      <c r="J523" s="166" t="n">
        <f aca="false">ROUND(I523*H523,2)</f>
        <v>0</v>
      </c>
      <c r="K523" s="167"/>
      <c r="L523" s="18"/>
      <c r="M523" s="168"/>
      <c r="N523" s="169" t="s">
        <v>34</v>
      </c>
      <c r="O523" s="170" t="n">
        <v>0</v>
      </c>
      <c r="P523" s="170" t="n">
        <f aca="false">O523*H523</f>
        <v>0</v>
      </c>
      <c r="Q523" s="170" t="n">
        <v>0</v>
      </c>
      <c r="R523" s="170" t="n">
        <f aca="false">Q523*H523</f>
        <v>0</v>
      </c>
      <c r="S523" s="170" t="n">
        <v>0</v>
      </c>
      <c r="T523" s="171" t="n">
        <f aca="false">S523*H523</f>
        <v>0</v>
      </c>
      <c r="U523" s="17"/>
      <c r="V523" s="17"/>
      <c r="W523" s="17"/>
      <c r="X523" s="17"/>
      <c r="Y523" s="17"/>
      <c r="Z523" s="17"/>
      <c r="AA523" s="17"/>
      <c r="AB523" s="17"/>
      <c r="AC523" s="17"/>
      <c r="AD523" s="17"/>
      <c r="AE523" s="17"/>
      <c r="AR523" s="172" t="s">
        <v>214</v>
      </c>
      <c r="AT523" s="172" t="s">
        <v>179</v>
      </c>
      <c r="AU523" s="172" t="s">
        <v>77</v>
      </c>
      <c r="AY523" s="3" t="s">
        <v>177</v>
      </c>
      <c r="BE523" s="173" t="n">
        <f aca="false">IF(N523="základní",J523,0)</f>
        <v>0</v>
      </c>
      <c r="BF523" s="173" t="n">
        <f aca="false">IF(N523="snížená",J523,0)</f>
        <v>0</v>
      </c>
      <c r="BG523" s="173" t="n">
        <f aca="false">IF(N523="zákl. přenesená",J523,0)</f>
        <v>0</v>
      </c>
      <c r="BH523" s="173" t="n">
        <f aca="false">IF(N523="sníž. přenesená",J523,0)</f>
        <v>0</v>
      </c>
      <c r="BI523" s="173" t="n">
        <f aca="false">IF(N523="nulová",J523,0)</f>
        <v>0</v>
      </c>
      <c r="BJ523" s="3" t="s">
        <v>77</v>
      </c>
      <c r="BK523" s="173" t="n">
        <f aca="false">ROUND(I523*H523,2)</f>
        <v>0</v>
      </c>
      <c r="BL523" s="3" t="s">
        <v>214</v>
      </c>
      <c r="BM523" s="172" t="s">
        <v>716</v>
      </c>
    </row>
    <row r="524" s="22" customFormat="true" ht="21.75" hidden="false" customHeight="true" outlineLevel="0" collapsed="false">
      <c r="A524" s="17"/>
      <c r="B524" s="160"/>
      <c r="C524" s="161" t="s">
        <v>604</v>
      </c>
      <c r="D524" s="161" t="s">
        <v>179</v>
      </c>
      <c r="E524" s="162" t="s">
        <v>717</v>
      </c>
      <c r="F524" s="163" t="s">
        <v>718</v>
      </c>
      <c r="G524" s="164" t="s">
        <v>232</v>
      </c>
      <c r="H524" s="165" t="n">
        <v>1</v>
      </c>
      <c r="I524" s="166"/>
      <c r="J524" s="166" t="n">
        <f aca="false">ROUND(I524*H524,2)</f>
        <v>0</v>
      </c>
      <c r="K524" s="167"/>
      <c r="L524" s="18"/>
      <c r="M524" s="168"/>
      <c r="N524" s="169" t="s">
        <v>34</v>
      </c>
      <c r="O524" s="170" t="n">
        <v>0</v>
      </c>
      <c r="P524" s="170" t="n">
        <f aca="false">O524*H524</f>
        <v>0</v>
      </c>
      <c r="Q524" s="170" t="n">
        <v>0</v>
      </c>
      <c r="R524" s="170" t="n">
        <f aca="false">Q524*H524</f>
        <v>0</v>
      </c>
      <c r="S524" s="170" t="n">
        <v>0</v>
      </c>
      <c r="T524" s="171" t="n">
        <f aca="false">S524*H524</f>
        <v>0</v>
      </c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  <c r="AE524" s="17"/>
      <c r="AR524" s="172" t="s">
        <v>214</v>
      </c>
      <c r="AT524" s="172" t="s">
        <v>179</v>
      </c>
      <c r="AU524" s="172" t="s">
        <v>77</v>
      </c>
      <c r="AY524" s="3" t="s">
        <v>177</v>
      </c>
      <c r="BE524" s="173" t="n">
        <f aca="false">IF(N524="základní",J524,0)</f>
        <v>0</v>
      </c>
      <c r="BF524" s="173" t="n">
        <f aca="false">IF(N524="snížená",J524,0)</f>
        <v>0</v>
      </c>
      <c r="BG524" s="173" t="n">
        <f aca="false">IF(N524="zákl. přenesená",J524,0)</f>
        <v>0</v>
      </c>
      <c r="BH524" s="173" t="n">
        <f aca="false">IF(N524="sníž. přenesená",J524,0)</f>
        <v>0</v>
      </c>
      <c r="BI524" s="173" t="n">
        <f aca="false">IF(N524="nulová",J524,0)</f>
        <v>0</v>
      </c>
      <c r="BJ524" s="3" t="s">
        <v>77</v>
      </c>
      <c r="BK524" s="173" t="n">
        <f aca="false">ROUND(I524*H524,2)</f>
        <v>0</v>
      </c>
      <c r="BL524" s="3" t="s">
        <v>214</v>
      </c>
      <c r="BM524" s="172" t="s">
        <v>719</v>
      </c>
    </row>
    <row r="525" s="22" customFormat="true" ht="21.75" hidden="false" customHeight="true" outlineLevel="0" collapsed="false">
      <c r="A525" s="17"/>
      <c r="B525" s="160"/>
      <c r="C525" s="161" t="s">
        <v>720</v>
      </c>
      <c r="D525" s="161" t="s">
        <v>179</v>
      </c>
      <c r="E525" s="162" t="s">
        <v>721</v>
      </c>
      <c r="F525" s="163" t="s">
        <v>722</v>
      </c>
      <c r="G525" s="164" t="s">
        <v>723</v>
      </c>
      <c r="H525" s="165" t="n">
        <v>39.5</v>
      </c>
      <c r="I525" s="166"/>
      <c r="J525" s="166" t="n">
        <f aca="false">ROUND(I525*H525,2)</f>
        <v>0</v>
      </c>
      <c r="K525" s="167"/>
      <c r="L525" s="18"/>
      <c r="M525" s="168"/>
      <c r="N525" s="169" t="s">
        <v>34</v>
      </c>
      <c r="O525" s="170" t="n">
        <v>0</v>
      </c>
      <c r="P525" s="170" t="n">
        <f aca="false">O525*H525</f>
        <v>0</v>
      </c>
      <c r="Q525" s="170" t="n">
        <v>0</v>
      </c>
      <c r="R525" s="170" t="n">
        <f aca="false">Q525*H525</f>
        <v>0</v>
      </c>
      <c r="S525" s="170" t="n">
        <v>0</v>
      </c>
      <c r="T525" s="171" t="n">
        <f aca="false">S525*H525</f>
        <v>0</v>
      </c>
      <c r="U525" s="17"/>
      <c r="V525" s="17"/>
      <c r="W525" s="17"/>
      <c r="X525" s="17"/>
      <c r="Y525" s="17"/>
      <c r="Z525" s="17"/>
      <c r="AA525" s="17"/>
      <c r="AB525" s="17"/>
      <c r="AC525" s="17"/>
      <c r="AD525" s="17"/>
      <c r="AE525" s="17"/>
      <c r="AR525" s="172" t="s">
        <v>214</v>
      </c>
      <c r="AT525" s="172" t="s">
        <v>179</v>
      </c>
      <c r="AU525" s="172" t="s">
        <v>77</v>
      </c>
      <c r="AY525" s="3" t="s">
        <v>177</v>
      </c>
      <c r="BE525" s="173" t="n">
        <f aca="false">IF(N525="základní",J525,0)</f>
        <v>0</v>
      </c>
      <c r="BF525" s="173" t="n">
        <f aca="false">IF(N525="snížená",J525,0)</f>
        <v>0</v>
      </c>
      <c r="BG525" s="173" t="n">
        <f aca="false">IF(N525="zákl. přenesená",J525,0)</f>
        <v>0</v>
      </c>
      <c r="BH525" s="173" t="n">
        <f aca="false">IF(N525="sníž. přenesená",J525,0)</f>
        <v>0</v>
      </c>
      <c r="BI525" s="173" t="n">
        <f aca="false">IF(N525="nulová",J525,0)</f>
        <v>0</v>
      </c>
      <c r="BJ525" s="3" t="s">
        <v>77</v>
      </c>
      <c r="BK525" s="173" t="n">
        <f aca="false">ROUND(I525*H525,2)</f>
        <v>0</v>
      </c>
      <c r="BL525" s="3" t="s">
        <v>214</v>
      </c>
      <c r="BM525" s="172" t="s">
        <v>724</v>
      </c>
    </row>
    <row r="526" s="22" customFormat="true" ht="21.75" hidden="false" customHeight="true" outlineLevel="0" collapsed="false">
      <c r="A526" s="17"/>
      <c r="B526" s="160"/>
      <c r="C526" s="161" t="s">
        <v>612</v>
      </c>
      <c r="D526" s="161" t="s">
        <v>179</v>
      </c>
      <c r="E526" s="162" t="s">
        <v>725</v>
      </c>
      <c r="F526" s="163" t="s">
        <v>726</v>
      </c>
      <c r="G526" s="164" t="s">
        <v>232</v>
      </c>
      <c r="H526" s="165" t="n">
        <v>16</v>
      </c>
      <c r="I526" s="166"/>
      <c r="J526" s="166" t="n">
        <f aca="false">ROUND(I526*H526,2)</f>
        <v>0</v>
      </c>
      <c r="K526" s="167"/>
      <c r="L526" s="18"/>
      <c r="M526" s="168"/>
      <c r="N526" s="169" t="s">
        <v>34</v>
      </c>
      <c r="O526" s="170" t="n">
        <v>0</v>
      </c>
      <c r="P526" s="170" t="n">
        <f aca="false">O526*H526</f>
        <v>0</v>
      </c>
      <c r="Q526" s="170" t="n">
        <v>0</v>
      </c>
      <c r="R526" s="170" t="n">
        <f aca="false">Q526*H526</f>
        <v>0</v>
      </c>
      <c r="S526" s="170" t="n">
        <v>0</v>
      </c>
      <c r="T526" s="171" t="n">
        <f aca="false">S526*H526</f>
        <v>0</v>
      </c>
      <c r="U526" s="17"/>
      <c r="V526" s="17"/>
      <c r="W526" s="17"/>
      <c r="X526" s="17"/>
      <c r="Y526" s="17"/>
      <c r="Z526" s="17"/>
      <c r="AA526" s="17"/>
      <c r="AB526" s="17"/>
      <c r="AC526" s="17"/>
      <c r="AD526" s="17"/>
      <c r="AE526" s="17"/>
      <c r="AR526" s="172" t="s">
        <v>214</v>
      </c>
      <c r="AT526" s="172" t="s">
        <v>179</v>
      </c>
      <c r="AU526" s="172" t="s">
        <v>77</v>
      </c>
      <c r="AY526" s="3" t="s">
        <v>177</v>
      </c>
      <c r="BE526" s="173" t="n">
        <f aca="false">IF(N526="základní",J526,0)</f>
        <v>0</v>
      </c>
      <c r="BF526" s="173" t="n">
        <f aca="false">IF(N526="snížená",J526,0)</f>
        <v>0</v>
      </c>
      <c r="BG526" s="173" t="n">
        <f aca="false">IF(N526="zákl. přenesená",J526,0)</f>
        <v>0</v>
      </c>
      <c r="BH526" s="173" t="n">
        <f aca="false">IF(N526="sníž. přenesená",J526,0)</f>
        <v>0</v>
      </c>
      <c r="BI526" s="173" t="n">
        <f aca="false">IF(N526="nulová",J526,0)</f>
        <v>0</v>
      </c>
      <c r="BJ526" s="3" t="s">
        <v>77</v>
      </c>
      <c r="BK526" s="173" t="n">
        <f aca="false">ROUND(I526*H526,2)</f>
        <v>0</v>
      </c>
      <c r="BL526" s="3" t="s">
        <v>214</v>
      </c>
      <c r="BM526" s="172" t="s">
        <v>727</v>
      </c>
    </row>
    <row r="527" s="22" customFormat="true" ht="21.75" hidden="false" customHeight="true" outlineLevel="0" collapsed="false">
      <c r="A527" s="17"/>
      <c r="B527" s="160"/>
      <c r="C527" s="161" t="s">
        <v>728</v>
      </c>
      <c r="D527" s="161" t="s">
        <v>179</v>
      </c>
      <c r="E527" s="162" t="s">
        <v>729</v>
      </c>
      <c r="F527" s="163" t="s">
        <v>730</v>
      </c>
      <c r="G527" s="164" t="s">
        <v>232</v>
      </c>
      <c r="H527" s="165" t="n">
        <v>2</v>
      </c>
      <c r="I527" s="166"/>
      <c r="J527" s="166" t="n">
        <f aca="false">ROUND(I527*H527,2)</f>
        <v>0</v>
      </c>
      <c r="K527" s="167"/>
      <c r="L527" s="18"/>
      <c r="M527" s="168"/>
      <c r="N527" s="169" t="s">
        <v>34</v>
      </c>
      <c r="O527" s="170" t="n">
        <v>0</v>
      </c>
      <c r="P527" s="170" t="n">
        <f aca="false">O527*H527</f>
        <v>0</v>
      </c>
      <c r="Q527" s="170" t="n">
        <v>0</v>
      </c>
      <c r="R527" s="170" t="n">
        <f aca="false">Q527*H527</f>
        <v>0</v>
      </c>
      <c r="S527" s="170" t="n">
        <v>0</v>
      </c>
      <c r="T527" s="171" t="n">
        <f aca="false">S527*H527</f>
        <v>0</v>
      </c>
      <c r="U527" s="17"/>
      <c r="V527" s="17"/>
      <c r="W527" s="17"/>
      <c r="X527" s="17"/>
      <c r="Y527" s="17"/>
      <c r="Z527" s="17"/>
      <c r="AA527" s="17"/>
      <c r="AB527" s="17"/>
      <c r="AC527" s="17"/>
      <c r="AD527" s="17"/>
      <c r="AE527" s="17"/>
      <c r="AR527" s="172" t="s">
        <v>214</v>
      </c>
      <c r="AT527" s="172" t="s">
        <v>179</v>
      </c>
      <c r="AU527" s="172" t="s">
        <v>77</v>
      </c>
      <c r="AY527" s="3" t="s">
        <v>177</v>
      </c>
      <c r="BE527" s="173" t="n">
        <f aca="false">IF(N527="základní",J527,0)</f>
        <v>0</v>
      </c>
      <c r="BF527" s="173" t="n">
        <f aca="false">IF(N527="snížená",J527,0)</f>
        <v>0</v>
      </c>
      <c r="BG527" s="173" t="n">
        <f aca="false">IF(N527="zákl. přenesená",J527,0)</f>
        <v>0</v>
      </c>
      <c r="BH527" s="173" t="n">
        <f aca="false">IF(N527="sníž. přenesená",J527,0)</f>
        <v>0</v>
      </c>
      <c r="BI527" s="173" t="n">
        <f aca="false">IF(N527="nulová",J527,0)</f>
        <v>0</v>
      </c>
      <c r="BJ527" s="3" t="s">
        <v>77</v>
      </c>
      <c r="BK527" s="173" t="n">
        <f aca="false">ROUND(I527*H527,2)</f>
        <v>0</v>
      </c>
      <c r="BL527" s="3" t="s">
        <v>214</v>
      </c>
      <c r="BM527" s="172" t="s">
        <v>727</v>
      </c>
    </row>
    <row r="528" s="22" customFormat="true" ht="21.75" hidden="false" customHeight="true" outlineLevel="0" collapsed="false">
      <c r="A528" s="17"/>
      <c r="B528" s="160"/>
      <c r="C528" s="161" t="n">
        <v>158</v>
      </c>
      <c r="D528" s="161" t="s">
        <v>179</v>
      </c>
      <c r="E528" s="162" t="s">
        <v>731</v>
      </c>
      <c r="F528" s="163" t="s">
        <v>732</v>
      </c>
      <c r="G528" s="164" t="s">
        <v>723</v>
      </c>
      <c r="H528" s="165" t="n">
        <v>5</v>
      </c>
      <c r="I528" s="166"/>
      <c r="J528" s="166" t="n">
        <f aca="false">H528*I528</f>
        <v>0</v>
      </c>
      <c r="K528" s="167"/>
      <c r="L528" s="18"/>
      <c r="M528" s="168"/>
      <c r="N528" s="169"/>
      <c r="O528" s="170"/>
      <c r="P528" s="170"/>
      <c r="Q528" s="170"/>
      <c r="R528" s="170"/>
      <c r="S528" s="170"/>
      <c r="T528" s="171"/>
      <c r="U528" s="17"/>
      <c r="V528" s="17"/>
      <c r="W528" s="17"/>
      <c r="X528" s="17"/>
      <c r="Y528" s="17"/>
      <c r="Z528" s="17"/>
      <c r="AA528" s="17"/>
      <c r="AB528" s="17"/>
      <c r="AC528" s="17"/>
      <c r="AD528" s="17"/>
      <c r="AE528" s="17"/>
      <c r="AR528" s="172"/>
      <c r="AT528" s="172"/>
      <c r="AU528" s="172"/>
      <c r="AY528" s="3"/>
      <c r="BE528" s="173"/>
      <c r="BF528" s="173"/>
      <c r="BG528" s="173"/>
      <c r="BH528" s="173"/>
      <c r="BI528" s="173"/>
      <c r="BJ528" s="3"/>
      <c r="BK528" s="173"/>
      <c r="BL528" s="3"/>
      <c r="BM528" s="172"/>
    </row>
    <row r="529" s="22" customFormat="true" ht="21.75" hidden="false" customHeight="true" outlineLevel="0" collapsed="false">
      <c r="A529" s="17"/>
      <c r="B529" s="160"/>
      <c r="C529" s="161" t="n">
        <v>159</v>
      </c>
      <c r="D529" s="161" t="s">
        <v>179</v>
      </c>
      <c r="E529" s="162" t="s">
        <v>733</v>
      </c>
      <c r="F529" s="163" t="s">
        <v>734</v>
      </c>
      <c r="G529" s="164" t="s">
        <v>589</v>
      </c>
      <c r="H529" s="165" t="n">
        <v>500</v>
      </c>
      <c r="I529" s="166"/>
      <c r="J529" s="166" t="n">
        <f aca="false">ROUND(I529*H529,2)</f>
        <v>0</v>
      </c>
      <c r="K529" s="167"/>
      <c r="L529" s="18"/>
      <c r="M529" s="168"/>
      <c r="N529" s="169" t="s">
        <v>34</v>
      </c>
      <c r="O529" s="170" t="n">
        <v>0</v>
      </c>
      <c r="P529" s="170" t="n">
        <f aca="false">O529*H529</f>
        <v>0</v>
      </c>
      <c r="Q529" s="170" t="n">
        <v>0</v>
      </c>
      <c r="R529" s="170" t="n">
        <f aca="false">Q529*H529</f>
        <v>0</v>
      </c>
      <c r="S529" s="170" t="n">
        <v>0</v>
      </c>
      <c r="T529" s="171" t="n">
        <f aca="false">S529*H529</f>
        <v>0</v>
      </c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  <c r="AE529" s="17"/>
      <c r="AR529" s="172" t="s">
        <v>214</v>
      </c>
      <c r="AT529" s="172" t="s">
        <v>179</v>
      </c>
      <c r="AU529" s="172" t="s">
        <v>77</v>
      </c>
      <c r="AY529" s="3" t="s">
        <v>177</v>
      </c>
      <c r="BE529" s="173" t="n">
        <f aca="false">IF(N529="základní",J529,0)</f>
        <v>0</v>
      </c>
      <c r="BF529" s="173" t="n">
        <f aca="false">IF(N529="snížená",J529,0)</f>
        <v>0</v>
      </c>
      <c r="BG529" s="173" t="n">
        <f aca="false">IF(N529="zákl. přenesená",J529,0)</f>
        <v>0</v>
      </c>
      <c r="BH529" s="173" t="n">
        <f aca="false">IF(N529="sníž. přenesená",J529,0)</f>
        <v>0</v>
      </c>
      <c r="BI529" s="173" t="n">
        <f aca="false">IF(N529="nulová",J529,0)</f>
        <v>0</v>
      </c>
      <c r="BJ529" s="3" t="s">
        <v>77</v>
      </c>
      <c r="BK529" s="173" t="n">
        <f aca="false">ROUND(I529*H529,2)</f>
        <v>0</v>
      </c>
      <c r="BL529" s="3" t="s">
        <v>214</v>
      </c>
      <c r="BM529" s="172" t="s">
        <v>735</v>
      </c>
    </row>
    <row r="530" s="149" customFormat="true" ht="22.9" hidden="false" customHeight="true" outlineLevel="0" collapsed="false">
      <c r="B530" s="150"/>
      <c r="D530" s="151" t="s">
        <v>68</v>
      </c>
      <c r="E530" s="198" t="s">
        <v>736</v>
      </c>
      <c r="F530" s="198" t="s">
        <v>737</v>
      </c>
      <c r="J530" s="199" t="n">
        <f aca="false">BK530</f>
        <v>0</v>
      </c>
      <c r="L530" s="150"/>
      <c r="M530" s="154"/>
      <c r="N530" s="155"/>
      <c r="O530" s="155"/>
      <c r="P530" s="156" t="n">
        <v>0</v>
      </c>
      <c r="Q530" s="155"/>
      <c r="R530" s="156" t="n">
        <v>0</v>
      </c>
      <c r="S530" s="155"/>
      <c r="T530" s="157" t="n">
        <v>0</v>
      </c>
      <c r="AR530" s="151" t="s">
        <v>77</v>
      </c>
      <c r="AT530" s="158" t="s">
        <v>68</v>
      </c>
      <c r="AU530" s="158" t="s">
        <v>77</v>
      </c>
      <c r="AY530" s="151" t="s">
        <v>177</v>
      </c>
      <c r="BK530" s="159" t="n">
        <v>0</v>
      </c>
    </row>
    <row r="531" s="149" customFormat="true" ht="25.9" hidden="false" customHeight="true" outlineLevel="0" collapsed="false">
      <c r="B531" s="150"/>
      <c r="D531" s="151" t="s">
        <v>68</v>
      </c>
      <c r="E531" s="152" t="s">
        <v>738</v>
      </c>
      <c r="F531" s="152" t="s">
        <v>739</v>
      </c>
      <c r="J531" s="153" t="n">
        <f aca="false">BK531</f>
        <v>0</v>
      </c>
      <c r="L531" s="150"/>
      <c r="M531" s="154"/>
      <c r="N531" s="155"/>
      <c r="O531" s="155"/>
      <c r="P531" s="156" t="n">
        <f aca="false">SUM(P532:P567)</f>
        <v>0</v>
      </c>
      <c r="Q531" s="155"/>
      <c r="R531" s="156" t="n">
        <f aca="false">SUM(R532:R567)</f>
        <v>0</v>
      </c>
      <c r="S531" s="155"/>
      <c r="T531" s="157" t="n">
        <f aca="false">SUM(T532:T567)</f>
        <v>0</v>
      </c>
      <c r="AR531" s="151" t="s">
        <v>79</v>
      </c>
      <c r="AT531" s="158" t="s">
        <v>68</v>
      </c>
      <c r="AU531" s="158" t="s">
        <v>69</v>
      </c>
      <c r="AY531" s="151" t="s">
        <v>177</v>
      </c>
      <c r="BK531" s="159" t="n">
        <f aca="false">SUM(BK532:BK567)</f>
        <v>0</v>
      </c>
    </row>
    <row r="532" s="22" customFormat="true" ht="16.5" hidden="false" customHeight="true" outlineLevel="0" collapsed="false">
      <c r="A532" s="17"/>
      <c r="B532" s="160"/>
      <c r="C532" s="161" t="n">
        <v>160</v>
      </c>
      <c r="D532" s="161" t="s">
        <v>179</v>
      </c>
      <c r="E532" s="162" t="s">
        <v>740</v>
      </c>
      <c r="F532" s="163" t="s">
        <v>741</v>
      </c>
      <c r="G532" s="164" t="s">
        <v>223</v>
      </c>
      <c r="H532" s="165" t="n">
        <v>107.595</v>
      </c>
      <c r="I532" s="166"/>
      <c r="J532" s="166" t="n">
        <f aca="false">ROUND(I532*H532,2)</f>
        <v>0</v>
      </c>
      <c r="K532" s="167"/>
      <c r="L532" s="18"/>
      <c r="M532" s="168"/>
      <c r="N532" s="169" t="s">
        <v>34</v>
      </c>
      <c r="O532" s="170" t="n">
        <v>0</v>
      </c>
      <c r="P532" s="170" t="n">
        <f aca="false">O532*H532</f>
        <v>0</v>
      </c>
      <c r="Q532" s="170" t="n">
        <v>0</v>
      </c>
      <c r="R532" s="170" t="n">
        <f aca="false">Q532*H532</f>
        <v>0</v>
      </c>
      <c r="S532" s="170" t="n">
        <v>0</v>
      </c>
      <c r="T532" s="171" t="n">
        <f aca="false">S532*H532</f>
        <v>0</v>
      </c>
      <c r="U532" s="17"/>
      <c r="V532" s="17"/>
      <c r="W532" s="17"/>
      <c r="X532" s="17"/>
      <c r="Y532" s="17"/>
      <c r="Z532" s="17"/>
      <c r="AA532" s="17"/>
      <c r="AB532" s="17"/>
      <c r="AC532" s="17"/>
      <c r="AD532" s="17"/>
      <c r="AE532" s="17"/>
      <c r="AR532" s="172" t="s">
        <v>214</v>
      </c>
      <c r="AT532" s="172" t="s">
        <v>179</v>
      </c>
      <c r="AU532" s="172" t="s">
        <v>77</v>
      </c>
      <c r="AY532" s="3" t="s">
        <v>177</v>
      </c>
      <c r="BE532" s="173" t="n">
        <f aca="false">IF(N532="základní",J532,0)</f>
        <v>0</v>
      </c>
      <c r="BF532" s="173" t="n">
        <f aca="false">IF(N532="snížená",J532,0)</f>
        <v>0</v>
      </c>
      <c r="BG532" s="173" t="n">
        <f aca="false">IF(N532="zákl. přenesená",J532,0)</f>
        <v>0</v>
      </c>
      <c r="BH532" s="173" t="n">
        <f aca="false">IF(N532="sníž. přenesená",J532,0)</f>
        <v>0</v>
      </c>
      <c r="BI532" s="173" t="n">
        <f aca="false">IF(N532="nulová",J532,0)</f>
        <v>0</v>
      </c>
      <c r="BJ532" s="3" t="s">
        <v>77</v>
      </c>
      <c r="BK532" s="173" t="n">
        <f aca="false">ROUND(I532*H532,2)</f>
        <v>0</v>
      </c>
      <c r="BL532" s="3" t="s">
        <v>214</v>
      </c>
      <c r="BM532" s="172" t="s">
        <v>742</v>
      </c>
    </row>
    <row r="533" s="174" customFormat="true" ht="12.8" hidden="false" customHeight="false" outlineLevel="0" collapsed="false">
      <c r="B533" s="175"/>
      <c r="D533" s="176" t="s">
        <v>183</v>
      </c>
      <c r="E533" s="177"/>
      <c r="F533" s="178" t="s">
        <v>743</v>
      </c>
      <c r="H533" s="177"/>
      <c r="L533" s="175"/>
      <c r="M533" s="179"/>
      <c r="N533" s="180"/>
      <c r="O533" s="180"/>
      <c r="P533" s="180"/>
      <c r="Q533" s="180"/>
      <c r="R533" s="180"/>
      <c r="S533" s="180"/>
      <c r="T533" s="181"/>
      <c r="AT533" s="177" t="s">
        <v>183</v>
      </c>
      <c r="AU533" s="177" t="s">
        <v>77</v>
      </c>
      <c r="AV533" s="174" t="s">
        <v>77</v>
      </c>
      <c r="AW533" s="174" t="s">
        <v>26</v>
      </c>
      <c r="AX533" s="174" t="s">
        <v>69</v>
      </c>
      <c r="AY533" s="177" t="s">
        <v>177</v>
      </c>
    </row>
    <row r="534" s="174" customFormat="true" ht="19.5" hidden="false" customHeight="false" outlineLevel="0" collapsed="false">
      <c r="B534" s="175"/>
      <c r="D534" s="176" t="s">
        <v>183</v>
      </c>
      <c r="E534" s="177"/>
      <c r="F534" s="178" t="s">
        <v>744</v>
      </c>
      <c r="H534" s="177"/>
      <c r="L534" s="175"/>
      <c r="M534" s="179"/>
      <c r="N534" s="180"/>
      <c r="O534" s="180"/>
      <c r="P534" s="180"/>
      <c r="Q534" s="180"/>
      <c r="R534" s="180"/>
      <c r="S534" s="180"/>
      <c r="T534" s="181"/>
      <c r="AT534" s="177" t="s">
        <v>183</v>
      </c>
      <c r="AU534" s="177" t="s">
        <v>77</v>
      </c>
      <c r="AV534" s="174" t="s">
        <v>77</v>
      </c>
      <c r="AW534" s="174" t="s">
        <v>26</v>
      </c>
      <c r="AX534" s="174" t="s">
        <v>69</v>
      </c>
      <c r="AY534" s="177" t="s">
        <v>177</v>
      </c>
    </row>
    <row r="535" s="182" customFormat="true" ht="12.8" hidden="false" customHeight="false" outlineLevel="0" collapsed="false">
      <c r="B535" s="183"/>
      <c r="D535" s="176" t="s">
        <v>183</v>
      </c>
      <c r="E535" s="184"/>
      <c r="F535" s="185" t="s">
        <v>745</v>
      </c>
      <c r="H535" s="186" t="n">
        <v>100.595</v>
      </c>
      <c r="L535" s="183"/>
      <c r="M535" s="187"/>
      <c r="N535" s="188"/>
      <c r="O535" s="188"/>
      <c r="P535" s="188"/>
      <c r="Q535" s="188"/>
      <c r="R535" s="188"/>
      <c r="S535" s="188"/>
      <c r="T535" s="189"/>
      <c r="AT535" s="184" t="s">
        <v>183</v>
      </c>
      <c r="AU535" s="184" t="s">
        <v>77</v>
      </c>
      <c r="AV535" s="182" t="s">
        <v>79</v>
      </c>
      <c r="AW535" s="182" t="s">
        <v>26</v>
      </c>
      <c r="AX535" s="182" t="s">
        <v>69</v>
      </c>
      <c r="AY535" s="184" t="s">
        <v>177</v>
      </c>
    </row>
    <row r="536" s="174" customFormat="true" ht="12.8" hidden="false" customHeight="false" outlineLevel="0" collapsed="false">
      <c r="B536" s="175"/>
      <c r="D536" s="176" t="s">
        <v>183</v>
      </c>
      <c r="E536" s="177"/>
      <c r="F536" s="178" t="s">
        <v>746</v>
      </c>
      <c r="H536" s="177"/>
      <c r="L536" s="175"/>
      <c r="M536" s="179"/>
      <c r="N536" s="180"/>
      <c r="O536" s="180"/>
      <c r="P536" s="180"/>
      <c r="Q536" s="180"/>
      <c r="R536" s="180"/>
      <c r="S536" s="180"/>
      <c r="T536" s="181"/>
      <c r="AT536" s="177" t="s">
        <v>183</v>
      </c>
      <c r="AU536" s="177" t="s">
        <v>77</v>
      </c>
      <c r="AV536" s="174" t="s">
        <v>77</v>
      </c>
      <c r="AW536" s="174" t="s">
        <v>26</v>
      </c>
      <c r="AX536" s="174" t="s">
        <v>69</v>
      </c>
      <c r="AY536" s="177" t="s">
        <v>177</v>
      </c>
    </row>
    <row r="537" s="182" customFormat="true" ht="12.8" hidden="false" customHeight="false" outlineLevel="0" collapsed="false">
      <c r="B537" s="183"/>
      <c r="D537" s="176" t="s">
        <v>183</v>
      </c>
      <c r="E537" s="184"/>
      <c r="F537" s="185" t="s">
        <v>194</v>
      </c>
      <c r="H537" s="186" t="n">
        <v>7</v>
      </c>
      <c r="L537" s="183"/>
      <c r="M537" s="187"/>
      <c r="N537" s="188"/>
      <c r="O537" s="188"/>
      <c r="P537" s="188"/>
      <c r="Q537" s="188"/>
      <c r="R537" s="188"/>
      <c r="S537" s="188"/>
      <c r="T537" s="189"/>
      <c r="AT537" s="184" t="s">
        <v>183</v>
      </c>
      <c r="AU537" s="184" t="s">
        <v>77</v>
      </c>
      <c r="AV537" s="182" t="s">
        <v>79</v>
      </c>
      <c r="AW537" s="182" t="s">
        <v>26</v>
      </c>
      <c r="AX537" s="182" t="s">
        <v>69</v>
      </c>
      <c r="AY537" s="184" t="s">
        <v>177</v>
      </c>
    </row>
    <row r="538" s="190" customFormat="true" ht="12.8" hidden="false" customHeight="false" outlineLevel="0" collapsed="false">
      <c r="B538" s="191"/>
      <c r="D538" s="176" t="s">
        <v>183</v>
      </c>
      <c r="E538" s="192"/>
      <c r="F538" s="193" t="s">
        <v>187</v>
      </c>
      <c r="H538" s="194" t="n">
        <v>107.595</v>
      </c>
      <c r="L538" s="191"/>
      <c r="M538" s="195"/>
      <c r="N538" s="196"/>
      <c r="O538" s="196"/>
      <c r="P538" s="196"/>
      <c r="Q538" s="196"/>
      <c r="R538" s="196"/>
      <c r="S538" s="196"/>
      <c r="T538" s="197"/>
      <c r="AT538" s="192" t="s">
        <v>183</v>
      </c>
      <c r="AU538" s="192" t="s">
        <v>77</v>
      </c>
      <c r="AV538" s="190" t="s">
        <v>178</v>
      </c>
      <c r="AW538" s="190" t="s">
        <v>26</v>
      </c>
      <c r="AX538" s="190" t="s">
        <v>77</v>
      </c>
      <c r="AY538" s="192" t="s">
        <v>177</v>
      </c>
    </row>
    <row r="539" s="22" customFormat="true" ht="21.75" hidden="false" customHeight="true" outlineLevel="0" collapsed="false">
      <c r="A539" s="17"/>
      <c r="B539" s="160"/>
      <c r="C539" s="161" t="s">
        <v>747</v>
      </c>
      <c r="D539" s="161" t="s">
        <v>179</v>
      </c>
      <c r="E539" s="162" t="s">
        <v>748</v>
      </c>
      <c r="F539" s="163" t="s">
        <v>749</v>
      </c>
      <c r="G539" s="164" t="s">
        <v>223</v>
      </c>
      <c r="H539" s="165" t="n">
        <v>100</v>
      </c>
      <c r="I539" s="166"/>
      <c r="J539" s="166" t="n">
        <f aca="false">ROUND(I539*H539,2)</f>
        <v>0</v>
      </c>
      <c r="K539" s="167"/>
      <c r="L539" s="18"/>
      <c r="M539" s="168"/>
      <c r="N539" s="169" t="s">
        <v>34</v>
      </c>
      <c r="O539" s="170" t="n">
        <v>0</v>
      </c>
      <c r="P539" s="170" t="n">
        <f aca="false">O539*H539</f>
        <v>0</v>
      </c>
      <c r="Q539" s="170" t="n">
        <v>0</v>
      </c>
      <c r="R539" s="170" t="n">
        <f aca="false">Q539*H539</f>
        <v>0</v>
      </c>
      <c r="S539" s="170" t="n">
        <v>0</v>
      </c>
      <c r="T539" s="171" t="n">
        <f aca="false">S539*H539</f>
        <v>0</v>
      </c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  <c r="AE539" s="17"/>
      <c r="AR539" s="172" t="s">
        <v>214</v>
      </c>
      <c r="AT539" s="172" t="s">
        <v>179</v>
      </c>
      <c r="AU539" s="172" t="s">
        <v>77</v>
      </c>
      <c r="AY539" s="3" t="s">
        <v>177</v>
      </c>
      <c r="BE539" s="173" t="n">
        <f aca="false">IF(N539="základní",J539,0)</f>
        <v>0</v>
      </c>
      <c r="BF539" s="173" t="n">
        <f aca="false">IF(N539="snížená",J539,0)</f>
        <v>0</v>
      </c>
      <c r="BG539" s="173" t="n">
        <f aca="false">IF(N539="zákl. přenesená",J539,0)</f>
        <v>0</v>
      </c>
      <c r="BH539" s="173" t="n">
        <f aca="false">IF(N539="sníž. přenesená",J539,0)</f>
        <v>0</v>
      </c>
      <c r="BI539" s="173" t="n">
        <f aca="false">IF(N539="nulová",J539,0)</f>
        <v>0</v>
      </c>
      <c r="BJ539" s="3" t="s">
        <v>77</v>
      </c>
      <c r="BK539" s="173" t="n">
        <f aca="false">ROUND(I539*H539,2)</f>
        <v>0</v>
      </c>
      <c r="BL539" s="3" t="s">
        <v>214</v>
      </c>
      <c r="BM539" s="172" t="s">
        <v>750</v>
      </c>
    </row>
    <row r="540" s="174" customFormat="true" ht="12.8" hidden="false" customHeight="false" outlineLevel="0" collapsed="false">
      <c r="B540" s="175"/>
      <c r="D540" s="176" t="s">
        <v>183</v>
      </c>
      <c r="E540" s="177"/>
      <c r="F540" s="178" t="s">
        <v>257</v>
      </c>
      <c r="H540" s="177"/>
      <c r="L540" s="175"/>
      <c r="M540" s="179"/>
      <c r="N540" s="180"/>
      <c r="O540" s="180"/>
      <c r="P540" s="180"/>
      <c r="Q540" s="180"/>
      <c r="R540" s="180"/>
      <c r="S540" s="180"/>
      <c r="T540" s="181"/>
      <c r="AT540" s="177" t="s">
        <v>183</v>
      </c>
      <c r="AU540" s="177" t="s">
        <v>77</v>
      </c>
      <c r="AV540" s="174" t="s">
        <v>77</v>
      </c>
      <c r="AW540" s="174" t="s">
        <v>26</v>
      </c>
      <c r="AX540" s="174" t="s">
        <v>69</v>
      </c>
      <c r="AY540" s="177" t="s">
        <v>177</v>
      </c>
    </row>
    <row r="541" s="174" customFormat="true" ht="12.8" hidden="false" customHeight="false" outlineLevel="0" collapsed="false">
      <c r="B541" s="175"/>
      <c r="D541" s="176" t="s">
        <v>183</v>
      </c>
      <c r="E541" s="177"/>
      <c r="F541" s="178" t="s">
        <v>751</v>
      </c>
      <c r="H541" s="177"/>
      <c r="L541" s="175"/>
      <c r="M541" s="179"/>
      <c r="N541" s="180"/>
      <c r="O541" s="180"/>
      <c r="P541" s="180"/>
      <c r="Q541" s="180"/>
      <c r="R541" s="180"/>
      <c r="S541" s="180"/>
      <c r="T541" s="181"/>
      <c r="AT541" s="177" t="s">
        <v>183</v>
      </c>
      <c r="AU541" s="177" t="s">
        <v>77</v>
      </c>
      <c r="AV541" s="174" t="s">
        <v>77</v>
      </c>
      <c r="AW541" s="174" t="s">
        <v>26</v>
      </c>
      <c r="AX541" s="174" t="s">
        <v>69</v>
      </c>
      <c r="AY541" s="177" t="s">
        <v>177</v>
      </c>
    </row>
    <row r="542" s="182" customFormat="true" ht="12.8" hidden="false" customHeight="false" outlineLevel="0" collapsed="false">
      <c r="B542" s="183"/>
      <c r="D542" s="176" t="s">
        <v>183</v>
      </c>
      <c r="E542" s="184"/>
      <c r="F542" s="185" t="s">
        <v>454</v>
      </c>
      <c r="H542" s="186" t="n">
        <v>100</v>
      </c>
      <c r="L542" s="183"/>
      <c r="M542" s="187"/>
      <c r="N542" s="188"/>
      <c r="O542" s="188"/>
      <c r="P542" s="188"/>
      <c r="Q542" s="188"/>
      <c r="R542" s="188"/>
      <c r="S542" s="188"/>
      <c r="T542" s="189"/>
      <c r="AT542" s="184" t="s">
        <v>183</v>
      </c>
      <c r="AU542" s="184" t="s">
        <v>77</v>
      </c>
      <c r="AV542" s="182" t="s">
        <v>79</v>
      </c>
      <c r="AW542" s="182" t="s">
        <v>26</v>
      </c>
      <c r="AX542" s="182" t="s">
        <v>69</v>
      </c>
      <c r="AY542" s="184" t="s">
        <v>177</v>
      </c>
    </row>
    <row r="543" s="190" customFormat="true" ht="12.8" hidden="false" customHeight="false" outlineLevel="0" collapsed="false">
      <c r="B543" s="191"/>
      <c r="D543" s="176" t="s">
        <v>183</v>
      </c>
      <c r="E543" s="192"/>
      <c r="F543" s="193" t="s">
        <v>187</v>
      </c>
      <c r="H543" s="194" t="n">
        <v>100</v>
      </c>
      <c r="L543" s="191"/>
      <c r="M543" s="195"/>
      <c r="N543" s="196"/>
      <c r="O543" s="196"/>
      <c r="P543" s="196"/>
      <c r="Q543" s="196"/>
      <c r="R543" s="196"/>
      <c r="S543" s="196"/>
      <c r="T543" s="197"/>
      <c r="AT543" s="192" t="s">
        <v>183</v>
      </c>
      <c r="AU543" s="192" t="s">
        <v>77</v>
      </c>
      <c r="AV543" s="190" t="s">
        <v>178</v>
      </c>
      <c r="AW543" s="190" t="s">
        <v>26</v>
      </c>
      <c r="AX543" s="190" t="s">
        <v>77</v>
      </c>
      <c r="AY543" s="192" t="s">
        <v>177</v>
      </c>
    </row>
    <row r="544" s="22" customFormat="true" ht="21.75" hidden="false" customHeight="true" outlineLevel="0" collapsed="false">
      <c r="A544" s="17"/>
      <c r="B544" s="160"/>
      <c r="C544" s="161" t="s">
        <v>626</v>
      </c>
      <c r="D544" s="161" t="s">
        <v>179</v>
      </c>
      <c r="E544" s="162" t="s">
        <v>752</v>
      </c>
      <c r="F544" s="163" t="s">
        <v>753</v>
      </c>
      <c r="G544" s="164" t="s">
        <v>223</v>
      </c>
      <c r="H544" s="165" t="n">
        <v>110.43</v>
      </c>
      <c r="I544" s="166"/>
      <c r="J544" s="166" t="n">
        <f aca="false">ROUND(I544*H544,2)</f>
        <v>0</v>
      </c>
      <c r="K544" s="167"/>
      <c r="L544" s="18"/>
      <c r="M544" s="168"/>
      <c r="N544" s="169" t="s">
        <v>34</v>
      </c>
      <c r="O544" s="170" t="n">
        <v>0</v>
      </c>
      <c r="P544" s="170" t="n">
        <f aca="false">O544*H544</f>
        <v>0</v>
      </c>
      <c r="Q544" s="170" t="n">
        <v>0</v>
      </c>
      <c r="R544" s="170" t="n">
        <f aca="false">Q544*H544</f>
        <v>0</v>
      </c>
      <c r="S544" s="170" t="n">
        <v>0</v>
      </c>
      <c r="T544" s="171" t="n">
        <f aca="false">S544*H544</f>
        <v>0</v>
      </c>
      <c r="U544" s="17"/>
      <c r="V544" s="17"/>
      <c r="W544" s="17"/>
      <c r="X544" s="17"/>
      <c r="Y544" s="17"/>
      <c r="Z544" s="17"/>
      <c r="AA544" s="17"/>
      <c r="AB544" s="17"/>
      <c r="AC544" s="17"/>
      <c r="AD544" s="17"/>
      <c r="AE544" s="17"/>
      <c r="AR544" s="172" t="s">
        <v>214</v>
      </c>
      <c r="AT544" s="172" t="s">
        <v>179</v>
      </c>
      <c r="AU544" s="172" t="s">
        <v>77</v>
      </c>
      <c r="AY544" s="3" t="s">
        <v>177</v>
      </c>
      <c r="BE544" s="173" t="n">
        <f aca="false">IF(N544="základní",J544,0)</f>
        <v>0</v>
      </c>
      <c r="BF544" s="173" t="n">
        <f aca="false">IF(N544="snížená",J544,0)</f>
        <v>0</v>
      </c>
      <c r="BG544" s="173" t="n">
        <f aca="false">IF(N544="zákl. přenesená",J544,0)</f>
        <v>0</v>
      </c>
      <c r="BH544" s="173" t="n">
        <f aca="false">IF(N544="sníž. přenesená",J544,0)</f>
        <v>0</v>
      </c>
      <c r="BI544" s="173" t="n">
        <f aca="false">IF(N544="nulová",J544,0)</f>
        <v>0</v>
      </c>
      <c r="BJ544" s="3" t="s">
        <v>77</v>
      </c>
      <c r="BK544" s="173" t="n">
        <f aca="false">ROUND(I544*H544,2)</f>
        <v>0</v>
      </c>
      <c r="BL544" s="3" t="s">
        <v>214</v>
      </c>
      <c r="BM544" s="172" t="s">
        <v>754</v>
      </c>
    </row>
    <row r="545" s="174" customFormat="true" ht="19.5" hidden="false" customHeight="false" outlineLevel="0" collapsed="false">
      <c r="B545" s="175"/>
      <c r="D545" s="176" t="s">
        <v>183</v>
      </c>
      <c r="E545" s="177"/>
      <c r="F545" s="178" t="s">
        <v>755</v>
      </c>
      <c r="H545" s="177"/>
      <c r="L545" s="175"/>
      <c r="M545" s="179"/>
      <c r="N545" s="180"/>
      <c r="O545" s="180"/>
      <c r="P545" s="180"/>
      <c r="Q545" s="180"/>
      <c r="R545" s="180"/>
      <c r="S545" s="180"/>
      <c r="T545" s="181"/>
      <c r="AT545" s="177" t="s">
        <v>183</v>
      </c>
      <c r="AU545" s="177" t="s">
        <v>77</v>
      </c>
      <c r="AV545" s="174" t="s">
        <v>77</v>
      </c>
      <c r="AW545" s="174" t="s">
        <v>26</v>
      </c>
      <c r="AX545" s="174" t="s">
        <v>69</v>
      </c>
      <c r="AY545" s="177" t="s">
        <v>177</v>
      </c>
    </row>
    <row r="546" s="174" customFormat="true" ht="12.8" hidden="false" customHeight="false" outlineLevel="0" collapsed="false">
      <c r="B546" s="175"/>
      <c r="D546" s="176" t="s">
        <v>183</v>
      </c>
      <c r="E546" s="177"/>
      <c r="F546" s="178" t="s">
        <v>751</v>
      </c>
      <c r="H546" s="177"/>
      <c r="L546" s="175"/>
      <c r="M546" s="179"/>
      <c r="N546" s="180"/>
      <c r="O546" s="180"/>
      <c r="P546" s="180"/>
      <c r="Q546" s="180"/>
      <c r="R546" s="180"/>
      <c r="S546" s="180"/>
      <c r="T546" s="181"/>
      <c r="AT546" s="177" t="s">
        <v>183</v>
      </c>
      <c r="AU546" s="177" t="s">
        <v>77</v>
      </c>
      <c r="AV546" s="174" t="s">
        <v>77</v>
      </c>
      <c r="AW546" s="174" t="s">
        <v>26</v>
      </c>
      <c r="AX546" s="174" t="s">
        <v>69</v>
      </c>
      <c r="AY546" s="177" t="s">
        <v>177</v>
      </c>
    </row>
    <row r="547" s="182" customFormat="true" ht="12.8" hidden="false" customHeight="false" outlineLevel="0" collapsed="false">
      <c r="B547" s="183"/>
      <c r="D547" s="176" t="s">
        <v>183</v>
      </c>
      <c r="E547" s="184"/>
      <c r="F547" s="185" t="s">
        <v>745</v>
      </c>
      <c r="H547" s="186" t="n">
        <v>100.595</v>
      </c>
      <c r="L547" s="183"/>
      <c r="M547" s="187"/>
      <c r="N547" s="188"/>
      <c r="O547" s="188"/>
      <c r="P547" s="188"/>
      <c r="Q547" s="188"/>
      <c r="R547" s="188"/>
      <c r="S547" s="188"/>
      <c r="T547" s="189"/>
      <c r="AT547" s="184" t="s">
        <v>183</v>
      </c>
      <c r="AU547" s="184" t="s">
        <v>77</v>
      </c>
      <c r="AV547" s="182" t="s">
        <v>79</v>
      </c>
      <c r="AW547" s="182" t="s">
        <v>26</v>
      </c>
      <c r="AX547" s="182" t="s">
        <v>69</v>
      </c>
      <c r="AY547" s="184" t="s">
        <v>177</v>
      </c>
    </row>
    <row r="548" s="182" customFormat="true" ht="12.8" hidden="false" customHeight="false" outlineLevel="0" collapsed="false">
      <c r="B548" s="183"/>
      <c r="D548" s="176"/>
      <c r="E548" s="184"/>
      <c r="F548" s="178" t="s">
        <v>756</v>
      </c>
      <c r="H548" s="186"/>
      <c r="L548" s="183"/>
      <c r="M548" s="187"/>
      <c r="N548" s="188"/>
      <c r="O548" s="188"/>
      <c r="P548" s="188"/>
      <c r="Q548" s="188"/>
      <c r="R548" s="188"/>
      <c r="S548" s="188"/>
      <c r="T548" s="189"/>
      <c r="AT548" s="184"/>
      <c r="AU548" s="184"/>
      <c r="AY548" s="184"/>
    </row>
    <row r="549" s="182" customFormat="true" ht="12.8" hidden="false" customHeight="false" outlineLevel="0" collapsed="false">
      <c r="B549" s="183"/>
      <c r="D549" s="176"/>
      <c r="E549" s="184"/>
      <c r="F549" s="185" t="s">
        <v>757</v>
      </c>
      <c r="H549" s="186" t="n">
        <v>9.84</v>
      </c>
      <c r="L549" s="183"/>
      <c r="M549" s="187"/>
      <c r="N549" s="188"/>
      <c r="O549" s="188"/>
      <c r="P549" s="188"/>
      <c r="Q549" s="188"/>
      <c r="R549" s="188"/>
      <c r="S549" s="188"/>
      <c r="T549" s="189"/>
      <c r="AT549" s="184"/>
      <c r="AU549" s="184"/>
      <c r="AY549" s="184"/>
    </row>
    <row r="550" s="190" customFormat="true" ht="12.8" hidden="false" customHeight="false" outlineLevel="0" collapsed="false">
      <c r="B550" s="191"/>
      <c r="D550" s="176" t="s">
        <v>183</v>
      </c>
      <c r="E550" s="192"/>
      <c r="F550" s="193" t="s">
        <v>187</v>
      </c>
      <c r="H550" s="194" t="n">
        <v>110.43</v>
      </c>
      <c r="L550" s="191"/>
      <c r="M550" s="195"/>
      <c r="N550" s="196"/>
      <c r="O550" s="196"/>
      <c r="P550" s="196"/>
      <c r="Q550" s="196"/>
      <c r="R550" s="196"/>
      <c r="S550" s="196"/>
      <c r="T550" s="197"/>
      <c r="AT550" s="192" t="s">
        <v>183</v>
      </c>
      <c r="AU550" s="192" t="s">
        <v>77</v>
      </c>
      <c r="AV550" s="190" t="s">
        <v>178</v>
      </c>
      <c r="AW550" s="190" t="s">
        <v>26</v>
      </c>
      <c r="AX550" s="190" t="s">
        <v>77</v>
      </c>
      <c r="AY550" s="192" t="s">
        <v>177</v>
      </c>
    </row>
    <row r="551" s="22" customFormat="true" ht="33" hidden="false" customHeight="true" outlineLevel="0" collapsed="false">
      <c r="A551" s="17"/>
      <c r="B551" s="160"/>
      <c r="C551" s="161" t="s">
        <v>758</v>
      </c>
      <c r="D551" s="161" t="s">
        <v>179</v>
      </c>
      <c r="E551" s="162" t="s">
        <v>759</v>
      </c>
      <c r="F551" s="163" t="s">
        <v>760</v>
      </c>
      <c r="G551" s="164" t="s">
        <v>531</v>
      </c>
      <c r="H551" s="165" t="n">
        <v>144.57</v>
      </c>
      <c r="I551" s="166"/>
      <c r="J551" s="166" t="n">
        <f aca="false">ROUND(I551*H551,2)</f>
        <v>0</v>
      </c>
      <c r="K551" s="167"/>
      <c r="L551" s="18"/>
      <c r="M551" s="168"/>
      <c r="N551" s="169" t="s">
        <v>34</v>
      </c>
      <c r="O551" s="170" t="n">
        <v>0</v>
      </c>
      <c r="P551" s="170" t="n">
        <f aca="false">O551*H551</f>
        <v>0</v>
      </c>
      <c r="Q551" s="170" t="n">
        <v>0</v>
      </c>
      <c r="R551" s="170" t="n">
        <f aca="false">Q551*H551</f>
        <v>0</v>
      </c>
      <c r="S551" s="170" t="n">
        <v>0</v>
      </c>
      <c r="T551" s="171" t="n">
        <f aca="false">S551*H551</f>
        <v>0</v>
      </c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  <c r="AE551" s="17"/>
      <c r="AR551" s="172" t="s">
        <v>214</v>
      </c>
      <c r="AT551" s="172" t="s">
        <v>179</v>
      </c>
      <c r="AU551" s="172" t="s">
        <v>77</v>
      </c>
      <c r="AY551" s="3" t="s">
        <v>177</v>
      </c>
      <c r="BE551" s="173" t="n">
        <f aca="false">IF(N551="základní",J551,0)</f>
        <v>0</v>
      </c>
      <c r="BF551" s="173" t="n">
        <f aca="false">IF(N551="snížená",J551,0)</f>
        <v>0</v>
      </c>
      <c r="BG551" s="173" t="n">
        <f aca="false">IF(N551="zákl. přenesená",J551,0)</f>
        <v>0</v>
      </c>
      <c r="BH551" s="173" t="n">
        <f aca="false">IF(N551="sníž. přenesená",J551,0)</f>
        <v>0</v>
      </c>
      <c r="BI551" s="173" t="n">
        <f aca="false">IF(N551="nulová",J551,0)</f>
        <v>0</v>
      </c>
      <c r="BJ551" s="3" t="s">
        <v>77</v>
      </c>
      <c r="BK551" s="173" t="n">
        <f aca="false">ROUND(I551*H551,2)</f>
        <v>0</v>
      </c>
      <c r="BL551" s="3" t="s">
        <v>214</v>
      </c>
      <c r="BM551" s="172" t="s">
        <v>761</v>
      </c>
    </row>
    <row r="552" s="174" customFormat="true" ht="12.8" hidden="false" customHeight="false" outlineLevel="0" collapsed="false">
      <c r="B552" s="175"/>
      <c r="D552" s="176" t="s">
        <v>183</v>
      </c>
      <c r="E552" s="177"/>
      <c r="F552" s="178" t="s">
        <v>762</v>
      </c>
      <c r="H552" s="177"/>
      <c r="L552" s="175"/>
      <c r="M552" s="179"/>
      <c r="N552" s="180"/>
      <c r="O552" s="180"/>
      <c r="P552" s="180"/>
      <c r="Q552" s="180"/>
      <c r="R552" s="180"/>
      <c r="S552" s="180"/>
      <c r="T552" s="181"/>
      <c r="AT552" s="177" t="s">
        <v>183</v>
      </c>
      <c r="AU552" s="177" t="s">
        <v>77</v>
      </c>
      <c r="AV552" s="174" t="s">
        <v>77</v>
      </c>
      <c r="AW552" s="174" t="s">
        <v>26</v>
      </c>
      <c r="AX552" s="174" t="s">
        <v>69</v>
      </c>
      <c r="AY552" s="177" t="s">
        <v>177</v>
      </c>
    </row>
    <row r="553" s="182" customFormat="true" ht="12.8" hidden="false" customHeight="false" outlineLevel="0" collapsed="false">
      <c r="B553" s="183"/>
      <c r="D553" s="176" t="s">
        <v>183</v>
      </c>
      <c r="E553" s="184"/>
      <c r="F553" s="185" t="s">
        <v>763</v>
      </c>
      <c r="H553" s="186" t="n">
        <v>80.85</v>
      </c>
      <c r="L553" s="183"/>
      <c r="M553" s="187"/>
      <c r="N553" s="188"/>
      <c r="O553" s="188"/>
      <c r="P553" s="188"/>
      <c r="Q553" s="188"/>
      <c r="R553" s="188"/>
      <c r="S553" s="188"/>
      <c r="T553" s="189"/>
      <c r="AT553" s="184" t="s">
        <v>183</v>
      </c>
      <c r="AU553" s="184" t="s">
        <v>77</v>
      </c>
      <c r="AV553" s="182" t="s">
        <v>79</v>
      </c>
      <c r="AW553" s="182" t="s">
        <v>26</v>
      </c>
      <c r="AX553" s="182" t="s">
        <v>69</v>
      </c>
      <c r="AY553" s="184" t="s">
        <v>177</v>
      </c>
    </row>
    <row r="554" s="174" customFormat="true" ht="12.8" hidden="false" customHeight="false" outlineLevel="0" collapsed="false">
      <c r="B554" s="175"/>
      <c r="D554" s="176" t="s">
        <v>183</v>
      </c>
      <c r="E554" s="177"/>
      <c r="F554" s="178" t="s">
        <v>764</v>
      </c>
      <c r="H554" s="177"/>
      <c r="L554" s="175"/>
      <c r="M554" s="179"/>
      <c r="N554" s="180"/>
      <c r="O554" s="180"/>
      <c r="P554" s="180"/>
      <c r="Q554" s="180"/>
      <c r="R554" s="180"/>
      <c r="S554" s="180"/>
      <c r="T554" s="181"/>
      <c r="AT554" s="177" t="s">
        <v>183</v>
      </c>
      <c r="AU554" s="177" t="s">
        <v>77</v>
      </c>
      <c r="AV554" s="174" t="s">
        <v>77</v>
      </c>
      <c r="AW554" s="174" t="s">
        <v>26</v>
      </c>
      <c r="AX554" s="174" t="s">
        <v>69</v>
      </c>
      <c r="AY554" s="177" t="s">
        <v>177</v>
      </c>
    </row>
    <row r="555" s="182" customFormat="true" ht="12.8" hidden="false" customHeight="false" outlineLevel="0" collapsed="false">
      <c r="B555" s="183"/>
      <c r="D555" s="176" t="s">
        <v>183</v>
      </c>
      <c r="E555" s="184"/>
      <c r="F555" s="185" t="s">
        <v>765</v>
      </c>
      <c r="H555" s="186" t="n">
        <v>63.72</v>
      </c>
      <c r="L555" s="183"/>
      <c r="M555" s="187"/>
      <c r="N555" s="188"/>
      <c r="O555" s="188"/>
      <c r="P555" s="188"/>
      <c r="Q555" s="188"/>
      <c r="R555" s="188"/>
      <c r="S555" s="188"/>
      <c r="T555" s="189"/>
      <c r="AT555" s="184" t="s">
        <v>183</v>
      </c>
      <c r="AU555" s="184" t="s">
        <v>77</v>
      </c>
      <c r="AV555" s="182" t="s">
        <v>79</v>
      </c>
      <c r="AW555" s="182" t="s">
        <v>26</v>
      </c>
      <c r="AX555" s="182" t="s">
        <v>69</v>
      </c>
      <c r="AY555" s="184" t="s">
        <v>177</v>
      </c>
    </row>
    <row r="556" s="190" customFormat="true" ht="12.8" hidden="false" customHeight="false" outlineLevel="0" collapsed="false">
      <c r="B556" s="191"/>
      <c r="D556" s="176" t="s">
        <v>183</v>
      </c>
      <c r="E556" s="192"/>
      <c r="F556" s="193" t="s">
        <v>187</v>
      </c>
      <c r="H556" s="194" t="n">
        <v>144.57</v>
      </c>
      <c r="L556" s="191"/>
      <c r="M556" s="195"/>
      <c r="N556" s="196"/>
      <c r="O556" s="196"/>
      <c r="P556" s="196"/>
      <c r="Q556" s="196"/>
      <c r="R556" s="196"/>
      <c r="S556" s="196"/>
      <c r="T556" s="197"/>
      <c r="AT556" s="192" t="s">
        <v>183</v>
      </c>
      <c r="AU556" s="192" t="s">
        <v>77</v>
      </c>
      <c r="AV556" s="190" t="s">
        <v>178</v>
      </c>
      <c r="AW556" s="190" t="s">
        <v>26</v>
      </c>
      <c r="AX556" s="190" t="s">
        <v>77</v>
      </c>
      <c r="AY556" s="192" t="s">
        <v>177</v>
      </c>
    </row>
    <row r="557" s="22" customFormat="true" ht="33" hidden="false" customHeight="true" outlineLevel="0" collapsed="false">
      <c r="A557" s="17"/>
      <c r="B557" s="160"/>
      <c r="C557" s="161" t="s">
        <v>628</v>
      </c>
      <c r="D557" s="161" t="s">
        <v>179</v>
      </c>
      <c r="E557" s="162" t="s">
        <v>759</v>
      </c>
      <c r="F557" s="163" t="s">
        <v>766</v>
      </c>
      <c r="G557" s="164" t="s">
        <v>767</v>
      </c>
      <c r="H557" s="165" t="n">
        <v>131.5</v>
      </c>
      <c r="I557" s="166"/>
      <c r="J557" s="166" t="n">
        <f aca="false">ROUND(I557*H557,2)</f>
        <v>0</v>
      </c>
      <c r="K557" s="167"/>
      <c r="L557" s="18"/>
      <c r="M557" s="168"/>
      <c r="N557" s="169" t="s">
        <v>34</v>
      </c>
      <c r="O557" s="170" t="n">
        <v>0</v>
      </c>
      <c r="P557" s="170" t="n">
        <f aca="false">O557*H557</f>
        <v>0</v>
      </c>
      <c r="Q557" s="170" t="n">
        <v>0</v>
      </c>
      <c r="R557" s="170" t="n">
        <f aca="false">Q557*H557</f>
        <v>0</v>
      </c>
      <c r="S557" s="170" t="n">
        <v>0</v>
      </c>
      <c r="T557" s="171" t="n">
        <f aca="false">S557*H557</f>
        <v>0</v>
      </c>
      <c r="U557" s="17"/>
      <c r="V557" s="17"/>
      <c r="W557" s="17"/>
      <c r="X557" s="17"/>
      <c r="Y557" s="17"/>
      <c r="Z557" s="17"/>
      <c r="AA557" s="17"/>
      <c r="AB557" s="17"/>
      <c r="AC557" s="17"/>
      <c r="AD557" s="17"/>
      <c r="AE557" s="17"/>
      <c r="AR557" s="172" t="s">
        <v>214</v>
      </c>
      <c r="AT557" s="172" t="s">
        <v>179</v>
      </c>
      <c r="AU557" s="172" t="s">
        <v>77</v>
      </c>
      <c r="AY557" s="3" t="s">
        <v>177</v>
      </c>
      <c r="BE557" s="173" t="n">
        <f aca="false">IF(N557="základní",J557,0)</f>
        <v>0</v>
      </c>
      <c r="BF557" s="173" t="n">
        <f aca="false">IF(N557="snížená",J557,0)</f>
        <v>0</v>
      </c>
      <c r="BG557" s="173" t="n">
        <f aca="false">IF(N557="zákl. přenesená",J557,0)</f>
        <v>0</v>
      </c>
      <c r="BH557" s="173" t="n">
        <f aca="false">IF(N557="sníž. přenesená",J557,0)</f>
        <v>0</v>
      </c>
      <c r="BI557" s="173" t="n">
        <f aca="false">IF(N557="nulová",J557,0)</f>
        <v>0</v>
      </c>
      <c r="BJ557" s="3" t="s">
        <v>77</v>
      </c>
      <c r="BK557" s="173" t="n">
        <f aca="false">ROUND(I557*H557,2)</f>
        <v>0</v>
      </c>
      <c r="BL557" s="3" t="s">
        <v>214</v>
      </c>
      <c r="BM557" s="172" t="s">
        <v>761</v>
      </c>
    </row>
    <row r="558" s="174" customFormat="true" ht="12.8" hidden="false" customHeight="false" outlineLevel="0" collapsed="false">
      <c r="B558" s="175"/>
      <c r="D558" s="176" t="s">
        <v>183</v>
      </c>
      <c r="E558" s="177"/>
      <c r="F558" s="178" t="s">
        <v>768</v>
      </c>
      <c r="H558" s="177"/>
      <c r="L558" s="175"/>
      <c r="M558" s="179"/>
      <c r="N558" s="180"/>
      <c r="O558" s="180"/>
      <c r="P558" s="180"/>
      <c r="Q558" s="180"/>
      <c r="R558" s="180"/>
      <c r="S558" s="180"/>
      <c r="T558" s="181"/>
      <c r="AT558" s="177" t="s">
        <v>183</v>
      </c>
      <c r="AU558" s="177" t="s">
        <v>77</v>
      </c>
      <c r="AV558" s="174" t="s">
        <v>77</v>
      </c>
      <c r="AW558" s="174" t="s">
        <v>26</v>
      </c>
      <c r="AX558" s="174" t="s">
        <v>69</v>
      </c>
      <c r="AY558" s="177" t="s">
        <v>177</v>
      </c>
    </row>
    <row r="559" s="182" customFormat="true" ht="12.8" hidden="false" customHeight="false" outlineLevel="0" collapsed="false">
      <c r="B559" s="183"/>
      <c r="D559" s="176" t="s">
        <v>183</v>
      </c>
      <c r="E559" s="184"/>
      <c r="F559" s="185" t="s">
        <v>769</v>
      </c>
      <c r="H559" s="186" t="n">
        <v>131.5</v>
      </c>
      <c r="L559" s="183"/>
      <c r="M559" s="187"/>
      <c r="N559" s="188"/>
      <c r="O559" s="188"/>
      <c r="P559" s="188"/>
      <c r="Q559" s="188"/>
      <c r="R559" s="188"/>
      <c r="S559" s="188"/>
      <c r="T559" s="189"/>
      <c r="AT559" s="184" t="s">
        <v>183</v>
      </c>
      <c r="AU559" s="184" t="s">
        <v>77</v>
      </c>
      <c r="AV559" s="182" t="s">
        <v>79</v>
      </c>
      <c r="AW559" s="182" t="s">
        <v>26</v>
      </c>
      <c r="AX559" s="182" t="s">
        <v>69</v>
      </c>
      <c r="AY559" s="184" t="s">
        <v>177</v>
      </c>
    </row>
    <row r="560" s="190" customFormat="true" ht="12.8" hidden="false" customHeight="false" outlineLevel="0" collapsed="false">
      <c r="B560" s="191"/>
      <c r="D560" s="176" t="s">
        <v>183</v>
      </c>
      <c r="E560" s="192"/>
      <c r="F560" s="193" t="s">
        <v>187</v>
      </c>
      <c r="H560" s="194" t="n">
        <v>131.5</v>
      </c>
      <c r="L560" s="191"/>
      <c r="M560" s="195"/>
      <c r="N560" s="196"/>
      <c r="O560" s="196"/>
      <c r="P560" s="196"/>
      <c r="Q560" s="196"/>
      <c r="R560" s="196"/>
      <c r="S560" s="196"/>
      <c r="T560" s="197"/>
      <c r="AT560" s="192" t="s">
        <v>183</v>
      </c>
      <c r="AU560" s="192" t="s">
        <v>77</v>
      </c>
      <c r="AV560" s="190" t="s">
        <v>178</v>
      </c>
      <c r="AW560" s="190" t="s">
        <v>26</v>
      </c>
      <c r="AX560" s="190" t="s">
        <v>77</v>
      </c>
      <c r="AY560" s="192" t="s">
        <v>177</v>
      </c>
    </row>
    <row r="561" s="190" customFormat="true" ht="12.8" hidden="false" customHeight="false" outlineLevel="0" collapsed="false">
      <c r="B561" s="191"/>
      <c r="D561" s="176"/>
      <c r="E561" s="192"/>
      <c r="F561" s="193"/>
      <c r="H561" s="194"/>
      <c r="L561" s="191"/>
      <c r="M561" s="195"/>
      <c r="N561" s="196"/>
      <c r="O561" s="196"/>
      <c r="P561" s="196"/>
      <c r="Q561" s="196"/>
      <c r="R561" s="196"/>
      <c r="S561" s="196"/>
      <c r="T561" s="197"/>
      <c r="AT561" s="192"/>
      <c r="AU561" s="192"/>
      <c r="AY561" s="192"/>
    </row>
    <row r="562" s="22" customFormat="true" ht="33" hidden="false" customHeight="true" outlineLevel="0" collapsed="false">
      <c r="A562" s="17"/>
      <c r="B562" s="160"/>
      <c r="C562" s="161" t="s">
        <v>770</v>
      </c>
      <c r="D562" s="161" t="s">
        <v>179</v>
      </c>
      <c r="E562" s="162" t="s">
        <v>759</v>
      </c>
      <c r="F562" s="163" t="s">
        <v>771</v>
      </c>
      <c r="G562" s="164" t="s">
        <v>531</v>
      </c>
      <c r="H562" s="165" t="n">
        <v>34.78</v>
      </c>
      <c r="I562" s="166"/>
      <c r="J562" s="166" t="n">
        <f aca="false">ROUND(I562*H562,2)</f>
        <v>0</v>
      </c>
      <c r="K562" s="167"/>
      <c r="L562" s="18"/>
      <c r="M562" s="168"/>
      <c r="N562" s="169" t="s">
        <v>34</v>
      </c>
      <c r="O562" s="170" t="n">
        <v>0</v>
      </c>
      <c r="P562" s="170" t="n">
        <f aca="false">O562*H562</f>
        <v>0</v>
      </c>
      <c r="Q562" s="170" t="n">
        <v>0</v>
      </c>
      <c r="R562" s="170" t="n">
        <f aca="false">Q562*H562</f>
        <v>0</v>
      </c>
      <c r="S562" s="170" t="n">
        <v>0</v>
      </c>
      <c r="T562" s="171" t="n">
        <f aca="false">S562*H562</f>
        <v>0</v>
      </c>
      <c r="U562" s="17"/>
      <c r="V562" s="17"/>
      <c r="W562" s="17"/>
      <c r="X562" s="17"/>
      <c r="Y562" s="17"/>
      <c r="Z562" s="17"/>
      <c r="AA562" s="17"/>
      <c r="AB562" s="17"/>
      <c r="AC562" s="17"/>
      <c r="AD562" s="17"/>
      <c r="AE562" s="17"/>
      <c r="AR562" s="172" t="s">
        <v>214</v>
      </c>
      <c r="AT562" s="172" t="s">
        <v>179</v>
      </c>
      <c r="AU562" s="172" t="s">
        <v>77</v>
      </c>
      <c r="AY562" s="3" t="s">
        <v>177</v>
      </c>
      <c r="BE562" s="173" t="n">
        <f aca="false">IF(N562="základní",J562,0)</f>
        <v>0</v>
      </c>
      <c r="BF562" s="173" t="n">
        <f aca="false">IF(N562="snížená",J562,0)</f>
        <v>0</v>
      </c>
      <c r="BG562" s="173" t="n">
        <f aca="false">IF(N562="zákl. přenesená",J562,0)</f>
        <v>0</v>
      </c>
      <c r="BH562" s="173" t="n">
        <f aca="false">IF(N562="sníž. přenesená",J562,0)</f>
        <v>0</v>
      </c>
      <c r="BI562" s="173" t="n">
        <f aca="false">IF(N562="nulová",J562,0)</f>
        <v>0</v>
      </c>
      <c r="BJ562" s="3" t="s">
        <v>77</v>
      </c>
      <c r="BK562" s="173" t="n">
        <f aca="false">ROUND(I562*H562,2)</f>
        <v>0</v>
      </c>
      <c r="BL562" s="3" t="s">
        <v>214</v>
      </c>
      <c r="BM562" s="172" t="s">
        <v>761</v>
      </c>
    </row>
    <row r="563" s="174" customFormat="true" ht="12.8" hidden="false" customHeight="false" outlineLevel="0" collapsed="false">
      <c r="B563" s="175"/>
      <c r="D563" s="176" t="s">
        <v>183</v>
      </c>
      <c r="E563" s="177"/>
      <c r="F563" s="178" t="s">
        <v>772</v>
      </c>
      <c r="H563" s="177"/>
      <c r="L563" s="175"/>
      <c r="M563" s="179"/>
      <c r="N563" s="180"/>
      <c r="O563" s="180"/>
      <c r="P563" s="180"/>
      <c r="Q563" s="180"/>
      <c r="R563" s="180"/>
      <c r="S563" s="180"/>
      <c r="T563" s="181"/>
      <c r="AT563" s="177" t="s">
        <v>183</v>
      </c>
      <c r="AU563" s="177" t="s">
        <v>77</v>
      </c>
      <c r="AV563" s="174" t="s">
        <v>77</v>
      </c>
      <c r="AW563" s="174" t="s">
        <v>26</v>
      </c>
      <c r="AX563" s="174" t="s">
        <v>69</v>
      </c>
      <c r="AY563" s="177" t="s">
        <v>177</v>
      </c>
    </row>
    <row r="564" s="182" customFormat="true" ht="12.8" hidden="false" customHeight="false" outlineLevel="0" collapsed="false">
      <c r="B564" s="183"/>
      <c r="D564" s="176" t="s">
        <v>183</v>
      </c>
      <c r="E564" s="184"/>
      <c r="F564" s="185" t="s">
        <v>773</v>
      </c>
      <c r="H564" s="186" t="n">
        <v>34.78</v>
      </c>
      <c r="L564" s="183"/>
      <c r="M564" s="187"/>
      <c r="N564" s="188"/>
      <c r="O564" s="188"/>
      <c r="P564" s="188"/>
      <c r="Q564" s="188"/>
      <c r="R564" s="188"/>
      <c r="S564" s="188"/>
      <c r="T564" s="189"/>
      <c r="AT564" s="184" t="s">
        <v>183</v>
      </c>
      <c r="AU564" s="184" t="s">
        <v>77</v>
      </c>
      <c r="AV564" s="182" t="s">
        <v>79</v>
      </c>
      <c r="AW564" s="182" t="s">
        <v>26</v>
      </c>
      <c r="AX564" s="182" t="s">
        <v>69</v>
      </c>
      <c r="AY564" s="184" t="s">
        <v>177</v>
      </c>
    </row>
    <row r="565" s="190" customFormat="true" ht="12.8" hidden="false" customHeight="false" outlineLevel="0" collapsed="false">
      <c r="B565" s="191"/>
      <c r="D565" s="176" t="s">
        <v>183</v>
      </c>
      <c r="E565" s="192"/>
      <c r="F565" s="193" t="s">
        <v>187</v>
      </c>
      <c r="H565" s="194" t="n">
        <v>34.78</v>
      </c>
      <c r="L565" s="191"/>
      <c r="M565" s="195"/>
      <c r="N565" s="196"/>
      <c r="O565" s="196"/>
      <c r="P565" s="196"/>
      <c r="Q565" s="196"/>
      <c r="R565" s="196"/>
      <c r="S565" s="196"/>
      <c r="T565" s="197"/>
      <c r="AT565" s="192" t="s">
        <v>183</v>
      </c>
      <c r="AU565" s="192" t="s">
        <v>77</v>
      </c>
      <c r="AV565" s="190" t="s">
        <v>178</v>
      </c>
      <c r="AW565" s="190" t="s">
        <v>26</v>
      </c>
      <c r="AX565" s="190" t="s">
        <v>77</v>
      </c>
      <c r="AY565" s="192" t="s">
        <v>177</v>
      </c>
    </row>
    <row r="566" s="22" customFormat="true" ht="21.75" hidden="false" customHeight="true" outlineLevel="0" collapsed="false">
      <c r="A566" s="17"/>
      <c r="B566" s="160"/>
      <c r="C566" s="161" t="s">
        <v>632</v>
      </c>
      <c r="D566" s="161" t="s">
        <v>179</v>
      </c>
      <c r="E566" s="162" t="s">
        <v>774</v>
      </c>
      <c r="F566" s="163" t="s">
        <v>775</v>
      </c>
      <c r="G566" s="164" t="s">
        <v>589</v>
      </c>
      <c r="H566" s="165" t="n">
        <v>213</v>
      </c>
      <c r="I566" s="166"/>
      <c r="J566" s="166" t="n">
        <f aca="false">ROUND(I566*H566,2)</f>
        <v>0</v>
      </c>
      <c r="K566" s="167"/>
      <c r="L566" s="18"/>
      <c r="M566" s="168"/>
      <c r="N566" s="169" t="s">
        <v>34</v>
      </c>
      <c r="O566" s="170" t="n">
        <v>0</v>
      </c>
      <c r="P566" s="170" t="n">
        <f aca="false">O566*H566</f>
        <v>0</v>
      </c>
      <c r="Q566" s="170" t="n">
        <v>0</v>
      </c>
      <c r="R566" s="170" t="n">
        <f aca="false">Q566*H566</f>
        <v>0</v>
      </c>
      <c r="S566" s="170" t="n">
        <v>0</v>
      </c>
      <c r="T566" s="171" t="n">
        <f aca="false">S566*H566</f>
        <v>0</v>
      </c>
      <c r="U566" s="17"/>
      <c r="V566" s="17"/>
      <c r="W566" s="17"/>
      <c r="X566" s="17"/>
      <c r="Y566" s="17"/>
      <c r="Z566" s="17"/>
      <c r="AA566" s="17"/>
      <c r="AB566" s="17"/>
      <c r="AC566" s="17"/>
      <c r="AD566" s="17"/>
      <c r="AE566" s="17"/>
      <c r="AR566" s="172" t="s">
        <v>214</v>
      </c>
      <c r="AT566" s="172" t="s">
        <v>179</v>
      </c>
      <c r="AU566" s="172" t="s">
        <v>77</v>
      </c>
      <c r="AY566" s="3" t="s">
        <v>177</v>
      </c>
      <c r="BE566" s="173" t="n">
        <f aca="false">IF(N566="základní",J566,0)</f>
        <v>0</v>
      </c>
      <c r="BF566" s="173" t="n">
        <f aca="false">IF(N566="snížená",J566,0)</f>
        <v>0</v>
      </c>
      <c r="BG566" s="173" t="n">
        <f aca="false">IF(N566="zákl. přenesená",J566,0)</f>
        <v>0</v>
      </c>
      <c r="BH566" s="173" t="n">
        <f aca="false">IF(N566="sníž. přenesená",J566,0)</f>
        <v>0</v>
      </c>
      <c r="BI566" s="173" t="n">
        <f aca="false">IF(N566="nulová",J566,0)</f>
        <v>0</v>
      </c>
      <c r="BJ566" s="3" t="s">
        <v>77</v>
      </c>
      <c r="BK566" s="173" t="n">
        <f aca="false">ROUND(I566*H566,2)</f>
        <v>0</v>
      </c>
      <c r="BL566" s="3" t="s">
        <v>214</v>
      </c>
      <c r="BM566" s="172" t="s">
        <v>776</v>
      </c>
    </row>
    <row r="567" s="149" customFormat="true" ht="22.9" hidden="false" customHeight="true" outlineLevel="0" collapsed="false">
      <c r="B567" s="150"/>
      <c r="D567" s="151" t="s">
        <v>68</v>
      </c>
      <c r="E567" s="198" t="s">
        <v>777</v>
      </c>
      <c r="F567" s="198" t="s">
        <v>778</v>
      </c>
      <c r="J567" s="199" t="n">
        <f aca="false">BK567</f>
        <v>0</v>
      </c>
      <c r="L567" s="150"/>
      <c r="M567" s="154"/>
      <c r="N567" s="155"/>
      <c r="O567" s="155"/>
      <c r="P567" s="156" t="n">
        <v>0</v>
      </c>
      <c r="Q567" s="155"/>
      <c r="R567" s="156" t="n">
        <v>0</v>
      </c>
      <c r="S567" s="155"/>
      <c r="T567" s="157" t="n">
        <v>0</v>
      </c>
      <c r="AR567" s="151" t="s">
        <v>77</v>
      </c>
      <c r="AT567" s="158" t="s">
        <v>68</v>
      </c>
      <c r="AU567" s="158" t="s">
        <v>77</v>
      </c>
      <c r="AY567" s="151" t="s">
        <v>177</v>
      </c>
      <c r="BK567" s="159" t="n">
        <v>0</v>
      </c>
    </row>
    <row r="568" s="149" customFormat="true" ht="25.9" hidden="false" customHeight="true" outlineLevel="0" collapsed="false">
      <c r="B568" s="150"/>
      <c r="D568" s="151" t="s">
        <v>68</v>
      </c>
      <c r="E568" s="152" t="s">
        <v>779</v>
      </c>
      <c r="F568" s="152" t="s">
        <v>780</v>
      </c>
      <c r="J568" s="153" t="n">
        <f aca="false">BK568</f>
        <v>0</v>
      </c>
      <c r="L568" s="150"/>
      <c r="M568" s="154"/>
      <c r="N568" s="155"/>
      <c r="O568" s="155"/>
      <c r="P568" s="156" t="n">
        <f aca="false">SUM(P569:P574)</f>
        <v>0</v>
      </c>
      <c r="Q568" s="155"/>
      <c r="R568" s="156" t="n">
        <f aca="false">SUM(R569:R574)</f>
        <v>0</v>
      </c>
      <c r="S568" s="155"/>
      <c r="T568" s="157" t="n">
        <f aca="false">SUM(T569:T574)</f>
        <v>0</v>
      </c>
      <c r="AR568" s="151" t="s">
        <v>79</v>
      </c>
      <c r="AT568" s="158" t="s">
        <v>68</v>
      </c>
      <c r="AU568" s="158" t="s">
        <v>69</v>
      </c>
      <c r="AY568" s="151" t="s">
        <v>177</v>
      </c>
      <c r="BK568" s="159" t="n">
        <f aca="false">SUM(BK569:BK574)</f>
        <v>0</v>
      </c>
    </row>
    <row r="569" s="22" customFormat="true" ht="16.5" hidden="false" customHeight="true" outlineLevel="0" collapsed="false">
      <c r="A569" s="17"/>
      <c r="B569" s="160"/>
      <c r="C569" s="161" t="s">
        <v>781</v>
      </c>
      <c r="D569" s="161" t="s">
        <v>179</v>
      </c>
      <c r="E569" s="162" t="s">
        <v>779</v>
      </c>
      <c r="F569" s="163" t="s">
        <v>782</v>
      </c>
      <c r="G569" s="164" t="s">
        <v>223</v>
      </c>
      <c r="H569" s="165" t="n">
        <v>19.95</v>
      </c>
      <c r="I569" s="166"/>
      <c r="J569" s="166" t="n">
        <f aca="false">ROUND(I569*H569,2)</f>
        <v>0</v>
      </c>
      <c r="K569" s="167"/>
      <c r="L569" s="18"/>
      <c r="M569" s="168"/>
      <c r="N569" s="169" t="s">
        <v>34</v>
      </c>
      <c r="O569" s="170" t="n">
        <v>0</v>
      </c>
      <c r="P569" s="170" t="n">
        <f aca="false">O569*H569</f>
        <v>0</v>
      </c>
      <c r="Q569" s="170" t="n">
        <v>0</v>
      </c>
      <c r="R569" s="170" t="n">
        <f aca="false">Q569*H569</f>
        <v>0</v>
      </c>
      <c r="S569" s="170" t="n">
        <v>0</v>
      </c>
      <c r="T569" s="171" t="n">
        <f aca="false">S569*H569</f>
        <v>0</v>
      </c>
      <c r="U569" s="17"/>
      <c r="V569" s="17"/>
      <c r="W569" s="17"/>
      <c r="X569" s="17"/>
      <c r="Y569" s="17"/>
      <c r="Z569" s="17"/>
      <c r="AA569" s="17"/>
      <c r="AB569" s="17"/>
      <c r="AC569" s="17"/>
      <c r="AD569" s="17"/>
      <c r="AE569" s="17"/>
      <c r="AR569" s="172" t="s">
        <v>214</v>
      </c>
      <c r="AT569" s="172" t="s">
        <v>179</v>
      </c>
      <c r="AU569" s="172" t="s">
        <v>77</v>
      </c>
      <c r="AY569" s="3" t="s">
        <v>177</v>
      </c>
      <c r="BE569" s="173" t="n">
        <f aca="false">IF(N569="základní",J569,0)</f>
        <v>0</v>
      </c>
      <c r="BF569" s="173" t="n">
        <f aca="false">IF(N569="snížená",J569,0)</f>
        <v>0</v>
      </c>
      <c r="BG569" s="173" t="n">
        <f aca="false">IF(N569="zákl. přenesená",J569,0)</f>
        <v>0</v>
      </c>
      <c r="BH569" s="173" t="n">
        <f aca="false">IF(N569="sníž. přenesená",J569,0)</f>
        <v>0</v>
      </c>
      <c r="BI569" s="173" t="n">
        <f aca="false">IF(N569="nulová",J569,0)</f>
        <v>0</v>
      </c>
      <c r="BJ569" s="3" t="s">
        <v>77</v>
      </c>
      <c r="BK569" s="173" t="n">
        <f aca="false">ROUND(I569*H569,2)</f>
        <v>0</v>
      </c>
      <c r="BL569" s="3" t="s">
        <v>214</v>
      </c>
      <c r="BM569" s="172" t="s">
        <v>783</v>
      </c>
    </row>
    <row r="570" s="174" customFormat="true" ht="12.8" hidden="false" customHeight="false" outlineLevel="0" collapsed="false">
      <c r="B570" s="175"/>
      <c r="D570" s="176" t="s">
        <v>183</v>
      </c>
      <c r="E570" s="177"/>
      <c r="F570" s="178" t="s">
        <v>784</v>
      </c>
      <c r="H570" s="177"/>
      <c r="L570" s="175"/>
      <c r="M570" s="179"/>
      <c r="N570" s="180"/>
      <c r="O570" s="180"/>
      <c r="P570" s="180"/>
      <c r="Q570" s="180"/>
      <c r="R570" s="180"/>
      <c r="S570" s="180"/>
      <c r="T570" s="181"/>
      <c r="AT570" s="177" t="s">
        <v>183</v>
      </c>
      <c r="AU570" s="177" t="s">
        <v>77</v>
      </c>
      <c r="AV570" s="174" t="s">
        <v>77</v>
      </c>
      <c r="AW570" s="174" t="s">
        <v>26</v>
      </c>
      <c r="AX570" s="174" t="s">
        <v>69</v>
      </c>
      <c r="AY570" s="177" t="s">
        <v>177</v>
      </c>
    </row>
    <row r="571" s="182" customFormat="true" ht="12.8" hidden="false" customHeight="false" outlineLevel="0" collapsed="false">
      <c r="B571" s="183"/>
      <c r="D571" s="176" t="s">
        <v>183</v>
      </c>
      <c r="E571" s="184"/>
      <c r="F571" s="185" t="s">
        <v>785</v>
      </c>
      <c r="H571" s="186" t="n">
        <v>19.95</v>
      </c>
      <c r="L571" s="183"/>
      <c r="M571" s="187"/>
      <c r="N571" s="188"/>
      <c r="O571" s="188"/>
      <c r="P571" s="188"/>
      <c r="Q571" s="188"/>
      <c r="R571" s="188"/>
      <c r="S571" s="188"/>
      <c r="T571" s="189"/>
      <c r="AT571" s="184" t="s">
        <v>183</v>
      </c>
      <c r="AU571" s="184" t="s">
        <v>77</v>
      </c>
      <c r="AV571" s="182" t="s">
        <v>79</v>
      </c>
      <c r="AW571" s="182" t="s">
        <v>26</v>
      </c>
      <c r="AX571" s="182" t="s">
        <v>69</v>
      </c>
      <c r="AY571" s="184" t="s">
        <v>177</v>
      </c>
    </row>
    <row r="572" s="190" customFormat="true" ht="12.8" hidden="false" customHeight="false" outlineLevel="0" collapsed="false">
      <c r="B572" s="191"/>
      <c r="D572" s="176" t="s">
        <v>183</v>
      </c>
      <c r="E572" s="192"/>
      <c r="F572" s="193" t="s">
        <v>187</v>
      </c>
      <c r="H572" s="194" t="n">
        <v>19.95</v>
      </c>
      <c r="L572" s="191"/>
      <c r="M572" s="195"/>
      <c r="N572" s="196"/>
      <c r="O572" s="196"/>
      <c r="P572" s="196"/>
      <c r="Q572" s="196"/>
      <c r="R572" s="196"/>
      <c r="S572" s="196"/>
      <c r="T572" s="197"/>
      <c r="AT572" s="192" t="s">
        <v>183</v>
      </c>
      <c r="AU572" s="192" t="s">
        <v>77</v>
      </c>
      <c r="AV572" s="190" t="s">
        <v>178</v>
      </c>
      <c r="AW572" s="190" t="s">
        <v>26</v>
      </c>
      <c r="AX572" s="190" t="s">
        <v>77</v>
      </c>
      <c r="AY572" s="192" t="s">
        <v>177</v>
      </c>
    </row>
    <row r="573" s="22" customFormat="true" ht="21.75" hidden="false" customHeight="true" outlineLevel="0" collapsed="false">
      <c r="A573" s="17"/>
      <c r="B573" s="160"/>
      <c r="C573" s="161" t="s">
        <v>786</v>
      </c>
      <c r="D573" s="161" t="s">
        <v>179</v>
      </c>
      <c r="E573" s="162" t="s">
        <v>787</v>
      </c>
      <c r="F573" s="163" t="s">
        <v>788</v>
      </c>
      <c r="G573" s="164" t="s">
        <v>589</v>
      </c>
      <c r="H573" s="165" t="n">
        <v>564.221</v>
      </c>
      <c r="I573" s="166"/>
      <c r="J573" s="166" t="n">
        <f aca="false">ROUND(I573*H573,2)</f>
        <v>0</v>
      </c>
      <c r="K573" s="167"/>
      <c r="L573" s="18"/>
      <c r="M573" s="168"/>
      <c r="N573" s="169" t="s">
        <v>34</v>
      </c>
      <c r="O573" s="170" t="n">
        <v>0</v>
      </c>
      <c r="P573" s="170" t="n">
        <f aca="false">O573*H573</f>
        <v>0</v>
      </c>
      <c r="Q573" s="170" t="n">
        <v>0</v>
      </c>
      <c r="R573" s="170" t="n">
        <f aca="false">Q573*H573</f>
        <v>0</v>
      </c>
      <c r="S573" s="170" t="n">
        <v>0</v>
      </c>
      <c r="T573" s="171" t="n">
        <f aca="false">S573*H573</f>
        <v>0</v>
      </c>
      <c r="U573" s="17"/>
      <c r="V573" s="17"/>
      <c r="W573" s="17"/>
      <c r="X573" s="17"/>
      <c r="Y573" s="17"/>
      <c r="Z573" s="17"/>
      <c r="AA573" s="17"/>
      <c r="AB573" s="17"/>
      <c r="AC573" s="17"/>
      <c r="AD573" s="17"/>
      <c r="AE573" s="17"/>
      <c r="AR573" s="172" t="s">
        <v>214</v>
      </c>
      <c r="AT573" s="172" t="s">
        <v>179</v>
      </c>
      <c r="AU573" s="172" t="s">
        <v>77</v>
      </c>
      <c r="AY573" s="3" t="s">
        <v>177</v>
      </c>
      <c r="BE573" s="173" t="n">
        <f aca="false">IF(N573="základní",J573,0)</f>
        <v>0</v>
      </c>
      <c r="BF573" s="173" t="n">
        <f aca="false">IF(N573="snížená",J573,0)</f>
        <v>0</v>
      </c>
      <c r="BG573" s="173" t="n">
        <f aca="false">IF(N573="zákl. přenesená",J573,0)</f>
        <v>0</v>
      </c>
      <c r="BH573" s="173" t="n">
        <f aca="false">IF(N573="sníž. přenesená",J573,0)</f>
        <v>0</v>
      </c>
      <c r="BI573" s="173" t="n">
        <f aca="false">IF(N573="nulová",J573,0)</f>
        <v>0</v>
      </c>
      <c r="BJ573" s="3" t="s">
        <v>77</v>
      </c>
      <c r="BK573" s="173" t="n">
        <f aca="false">ROUND(I573*H573,2)</f>
        <v>0</v>
      </c>
      <c r="BL573" s="3" t="s">
        <v>214</v>
      </c>
      <c r="BM573" s="172" t="s">
        <v>789</v>
      </c>
    </row>
    <row r="574" s="149" customFormat="true" ht="22.9" hidden="false" customHeight="true" outlineLevel="0" collapsed="false">
      <c r="B574" s="150"/>
      <c r="D574" s="151" t="s">
        <v>68</v>
      </c>
      <c r="E574" s="198" t="s">
        <v>790</v>
      </c>
      <c r="F574" s="198" t="s">
        <v>791</v>
      </c>
      <c r="J574" s="199" t="n">
        <f aca="false">BK574</f>
        <v>0</v>
      </c>
      <c r="L574" s="150"/>
      <c r="M574" s="154"/>
      <c r="N574" s="155"/>
      <c r="O574" s="155"/>
      <c r="P574" s="156" t="n">
        <v>0</v>
      </c>
      <c r="Q574" s="155"/>
      <c r="R574" s="156" t="n">
        <v>0</v>
      </c>
      <c r="S574" s="155"/>
      <c r="T574" s="157" t="n">
        <v>0</v>
      </c>
      <c r="AR574" s="151" t="s">
        <v>77</v>
      </c>
      <c r="AT574" s="158" t="s">
        <v>68</v>
      </c>
      <c r="AU574" s="158" t="s">
        <v>77</v>
      </c>
      <c r="AY574" s="151" t="s">
        <v>177</v>
      </c>
      <c r="BK574" s="159" t="n">
        <v>0</v>
      </c>
    </row>
    <row r="575" s="149" customFormat="true" ht="25.9" hidden="false" customHeight="true" outlineLevel="0" collapsed="false">
      <c r="B575" s="150"/>
      <c r="D575" s="151" t="s">
        <v>68</v>
      </c>
      <c r="E575" s="152" t="s">
        <v>792</v>
      </c>
      <c r="F575" s="152" t="s">
        <v>793</v>
      </c>
      <c r="J575" s="153" t="n">
        <f aca="false">BK575</f>
        <v>0</v>
      </c>
      <c r="L575" s="150"/>
      <c r="M575" s="154"/>
      <c r="N575" s="155"/>
      <c r="O575" s="155"/>
      <c r="P575" s="156" t="n">
        <f aca="false">SUM(P576:P597)</f>
        <v>0</v>
      </c>
      <c r="Q575" s="155"/>
      <c r="R575" s="156" t="n">
        <f aca="false">SUM(R576:R597)</f>
        <v>0</v>
      </c>
      <c r="S575" s="155"/>
      <c r="T575" s="157" t="n">
        <f aca="false">SUM(T576:T597)</f>
        <v>0</v>
      </c>
      <c r="AR575" s="151" t="s">
        <v>79</v>
      </c>
      <c r="AT575" s="158" t="s">
        <v>68</v>
      </c>
      <c r="AU575" s="158" t="s">
        <v>69</v>
      </c>
      <c r="AY575" s="151" t="s">
        <v>177</v>
      </c>
      <c r="BK575" s="159" t="n">
        <f aca="false">SUM(BK576:BK597)</f>
        <v>0</v>
      </c>
    </row>
    <row r="576" s="22" customFormat="true" ht="16.5" hidden="false" customHeight="true" outlineLevel="0" collapsed="false">
      <c r="A576" s="17"/>
      <c r="B576" s="160"/>
      <c r="C576" s="161" t="s">
        <v>781</v>
      </c>
      <c r="D576" s="161" t="s">
        <v>179</v>
      </c>
      <c r="E576" s="162" t="s">
        <v>794</v>
      </c>
      <c r="F576" s="163" t="s">
        <v>795</v>
      </c>
      <c r="G576" s="164" t="s">
        <v>223</v>
      </c>
      <c r="H576" s="165" t="n">
        <v>36.81</v>
      </c>
      <c r="I576" s="166"/>
      <c r="J576" s="166" t="n">
        <f aca="false">ROUND(I576*H576,2)</f>
        <v>0</v>
      </c>
      <c r="K576" s="167"/>
      <c r="L576" s="18"/>
      <c r="M576" s="168"/>
      <c r="N576" s="169" t="s">
        <v>34</v>
      </c>
      <c r="O576" s="170" t="n">
        <v>0</v>
      </c>
      <c r="P576" s="170" t="n">
        <f aca="false">O576*H576</f>
        <v>0</v>
      </c>
      <c r="Q576" s="170" t="n">
        <v>0</v>
      </c>
      <c r="R576" s="170" t="n">
        <f aca="false">Q576*H576</f>
        <v>0</v>
      </c>
      <c r="S576" s="170" t="n">
        <v>0</v>
      </c>
      <c r="T576" s="171" t="n">
        <f aca="false">S576*H576</f>
        <v>0</v>
      </c>
      <c r="U576" s="17"/>
      <c r="V576" s="17"/>
      <c r="W576" s="17"/>
      <c r="X576" s="17"/>
      <c r="Y576" s="17"/>
      <c r="Z576" s="17"/>
      <c r="AA576" s="17"/>
      <c r="AB576" s="17"/>
      <c r="AC576" s="17"/>
      <c r="AD576" s="17"/>
      <c r="AE576" s="17"/>
      <c r="AR576" s="172" t="s">
        <v>214</v>
      </c>
      <c r="AT576" s="172" t="s">
        <v>179</v>
      </c>
      <c r="AU576" s="172" t="s">
        <v>77</v>
      </c>
      <c r="AY576" s="3" t="s">
        <v>177</v>
      </c>
      <c r="BE576" s="173" t="n">
        <f aca="false">IF(N576="základní",J576,0)</f>
        <v>0</v>
      </c>
      <c r="BF576" s="173" t="n">
        <f aca="false">IF(N576="snížená",J576,0)</f>
        <v>0</v>
      </c>
      <c r="BG576" s="173" t="n">
        <f aca="false">IF(N576="zákl. přenesená",J576,0)</f>
        <v>0</v>
      </c>
      <c r="BH576" s="173" t="n">
        <f aca="false">IF(N576="sníž. přenesená",J576,0)</f>
        <v>0</v>
      </c>
      <c r="BI576" s="173" t="n">
        <f aca="false">IF(N576="nulová",J576,0)</f>
        <v>0</v>
      </c>
      <c r="BJ576" s="3" t="s">
        <v>77</v>
      </c>
      <c r="BK576" s="173" t="n">
        <f aca="false">ROUND(I576*H576,2)</f>
        <v>0</v>
      </c>
      <c r="BL576" s="3" t="s">
        <v>214</v>
      </c>
      <c r="BM576" s="172" t="s">
        <v>796</v>
      </c>
    </row>
    <row r="577" s="22" customFormat="true" ht="16.5" hidden="false" customHeight="true" outlineLevel="0" collapsed="false">
      <c r="A577" s="17"/>
      <c r="B577" s="160"/>
      <c r="C577" s="161" t="s">
        <v>638</v>
      </c>
      <c r="D577" s="161" t="s">
        <v>179</v>
      </c>
      <c r="E577" s="162" t="s">
        <v>797</v>
      </c>
      <c r="F577" s="163" t="s">
        <v>798</v>
      </c>
      <c r="G577" s="164" t="s">
        <v>223</v>
      </c>
      <c r="H577" s="165" t="n">
        <v>33.49</v>
      </c>
      <c r="I577" s="166"/>
      <c r="J577" s="166" t="n">
        <f aca="false">ROUND(I577*H577,2)</f>
        <v>0</v>
      </c>
      <c r="K577" s="167"/>
      <c r="L577" s="18"/>
      <c r="M577" s="168"/>
      <c r="N577" s="169" t="s">
        <v>34</v>
      </c>
      <c r="O577" s="170" t="n">
        <v>0</v>
      </c>
      <c r="P577" s="170" t="n">
        <f aca="false">O577*H577</f>
        <v>0</v>
      </c>
      <c r="Q577" s="170" t="n">
        <v>0</v>
      </c>
      <c r="R577" s="170" t="n">
        <f aca="false">Q577*H577</f>
        <v>0</v>
      </c>
      <c r="S577" s="170" t="n">
        <v>0</v>
      </c>
      <c r="T577" s="171" t="n">
        <f aca="false">S577*H577</f>
        <v>0</v>
      </c>
      <c r="U577" s="17"/>
      <c r="V577" s="17"/>
      <c r="W577" s="17"/>
      <c r="X577" s="17"/>
      <c r="Y577" s="17"/>
      <c r="Z577" s="17"/>
      <c r="AA577" s="17"/>
      <c r="AB577" s="17"/>
      <c r="AC577" s="17"/>
      <c r="AD577" s="17"/>
      <c r="AE577" s="17"/>
      <c r="AR577" s="172" t="s">
        <v>214</v>
      </c>
      <c r="AT577" s="172" t="s">
        <v>179</v>
      </c>
      <c r="AU577" s="172" t="s">
        <v>77</v>
      </c>
      <c r="AY577" s="3" t="s">
        <v>177</v>
      </c>
      <c r="BE577" s="173" t="n">
        <f aca="false">IF(N577="základní",J577,0)</f>
        <v>0</v>
      </c>
      <c r="BF577" s="173" t="n">
        <f aca="false">IF(N577="snížená",J577,0)</f>
        <v>0</v>
      </c>
      <c r="BG577" s="173" t="n">
        <f aca="false">IF(N577="zákl. přenesená",J577,0)</f>
        <v>0</v>
      </c>
      <c r="BH577" s="173" t="n">
        <f aca="false">IF(N577="sníž. přenesená",J577,0)</f>
        <v>0</v>
      </c>
      <c r="BI577" s="173" t="n">
        <f aca="false">IF(N577="nulová",J577,0)</f>
        <v>0</v>
      </c>
      <c r="BJ577" s="3" t="s">
        <v>77</v>
      </c>
      <c r="BK577" s="173" t="n">
        <f aca="false">ROUND(I577*H577,2)</f>
        <v>0</v>
      </c>
      <c r="BL577" s="3" t="s">
        <v>214</v>
      </c>
      <c r="BM577" s="172" t="s">
        <v>799</v>
      </c>
    </row>
    <row r="578" s="22" customFormat="true" ht="16.5" hidden="false" customHeight="true" outlineLevel="0" collapsed="false">
      <c r="A578" s="17"/>
      <c r="B578" s="160"/>
      <c r="C578" s="161" t="s">
        <v>638</v>
      </c>
      <c r="D578" s="161" t="s">
        <v>179</v>
      </c>
      <c r="E578" s="162" t="s">
        <v>800</v>
      </c>
      <c r="F578" s="163" t="s">
        <v>801</v>
      </c>
      <c r="G578" s="164" t="s">
        <v>531</v>
      </c>
      <c r="H578" s="165" t="n">
        <v>33</v>
      </c>
      <c r="I578" s="166"/>
      <c r="J578" s="166" t="n">
        <f aca="false">ROUND(I578*H578,2)</f>
        <v>0</v>
      </c>
      <c r="K578" s="167"/>
      <c r="L578" s="18"/>
      <c r="M578" s="168"/>
      <c r="N578" s="169" t="s">
        <v>34</v>
      </c>
      <c r="O578" s="170" t="n">
        <v>0</v>
      </c>
      <c r="P578" s="170" t="n">
        <f aca="false">O578*H578</f>
        <v>0</v>
      </c>
      <c r="Q578" s="170" t="n">
        <v>0</v>
      </c>
      <c r="R578" s="170" t="n">
        <f aca="false">Q578*H578</f>
        <v>0</v>
      </c>
      <c r="S578" s="170" t="n">
        <v>0</v>
      </c>
      <c r="T578" s="171" t="n">
        <f aca="false">S578*H578</f>
        <v>0</v>
      </c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  <c r="AE578" s="17"/>
      <c r="AR578" s="172" t="s">
        <v>214</v>
      </c>
      <c r="AT578" s="172" t="s">
        <v>179</v>
      </c>
      <c r="AU578" s="172" t="s">
        <v>77</v>
      </c>
      <c r="AY578" s="3" t="s">
        <v>177</v>
      </c>
      <c r="BE578" s="173" t="n">
        <f aca="false">IF(N578="základní",J578,0)</f>
        <v>0</v>
      </c>
      <c r="BF578" s="173" t="n">
        <f aca="false">IF(N578="snížená",J578,0)</f>
        <v>0</v>
      </c>
      <c r="BG578" s="173" t="n">
        <f aca="false">IF(N578="zákl. přenesená",J578,0)</f>
        <v>0</v>
      </c>
      <c r="BH578" s="173" t="n">
        <f aca="false">IF(N578="sníž. přenesená",J578,0)</f>
        <v>0</v>
      </c>
      <c r="BI578" s="173" t="n">
        <f aca="false">IF(N578="nulová",J578,0)</f>
        <v>0</v>
      </c>
      <c r="BJ578" s="3" t="s">
        <v>77</v>
      </c>
      <c r="BK578" s="173" t="n">
        <f aca="false">ROUND(I578*H578,2)</f>
        <v>0</v>
      </c>
      <c r="BL578" s="3" t="s">
        <v>214</v>
      </c>
      <c r="BM578" s="172" t="s">
        <v>802</v>
      </c>
    </row>
    <row r="579" s="22" customFormat="true" ht="16.5" hidden="false" customHeight="true" outlineLevel="0" collapsed="false">
      <c r="A579" s="17"/>
      <c r="B579" s="160"/>
      <c r="C579" s="161" t="s">
        <v>781</v>
      </c>
      <c r="D579" s="161" t="s">
        <v>179</v>
      </c>
      <c r="E579" s="162" t="s">
        <v>803</v>
      </c>
      <c r="F579" s="163" t="s">
        <v>804</v>
      </c>
      <c r="G579" s="164" t="s">
        <v>223</v>
      </c>
      <c r="H579" s="165" t="n">
        <v>264.165</v>
      </c>
      <c r="I579" s="166"/>
      <c r="J579" s="166" t="n">
        <f aca="false">ROUND(I579*H579,2)</f>
        <v>0</v>
      </c>
      <c r="K579" s="167"/>
      <c r="L579" s="18"/>
      <c r="M579" s="168"/>
      <c r="N579" s="169" t="s">
        <v>34</v>
      </c>
      <c r="O579" s="170" t="n">
        <v>0</v>
      </c>
      <c r="P579" s="170" t="n">
        <f aca="false">O579*H579</f>
        <v>0</v>
      </c>
      <c r="Q579" s="170" t="n">
        <v>0</v>
      </c>
      <c r="R579" s="170" t="n">
        <f aca="false">Q579*H579</f>
        <v>0</v>
      </c>
      <c r="S579" s="170" t="n">
        <v>0</v>
      </c>
      <c r="T579" s="171" t="n">
        <f aca="false">S579*H579</f>
        <v>0</v>
      </c>
      <c r="U579" s="17"/>
      <c r="V579" s="17"/>
      <c r="W579" s="17"/>
      <c r="X579" s="17"/>
      <c r="Y579" s="17"/>
      <c r="Z579" s="17"/>
      <c r="AA579" s="17"/>
      <c r="AB579" s="17"/>
      <c r="AC579" s="17"/>
      <c r="AD579" s="17"/>
      <c r="AE579" s="17"/>
      <c r="AR579" s="172" t="s">
        <v>214</v>
      </c>
      <c r="AT579" s="172" t="s">
        <v>179</v>
      </c>
      <c r="AU579" s="172" t="s">
        <v>77</v>
      </c>
      <c r="AY579" s="3" t="s">
        <v>177</v>
      </c>
      <c r="BE579" s="173" t="n">
        <f aca="false">IF(N579="základní",J579,0)</f>
        <v>0</v>
      </c>
      <c r="BF579" s="173" t="n">
        <f aca="false">IF(N579="snížená",J579,0)</f>
        <v>0</v>
      </c>
      <c r="BG579" s="173" t="n">
        <f aca="false">IF(N579="zákl. přenesená",J579,0)</f>
        <v>0</v>
      </c>
      <c r="BH579" s="173" t="n">
        <f aca="false">IF(N579="sníž. přenesená",J579,0)</f>
        <v>0</v>
      </c>
      <c r="BI579" s="173" t="n">
        <f aca="false">IF(N579="nulová",J579,0)</f>
        <v>0</v>
      </c>
      <c r="BJ579" s="3" t="s">
        <v>77</v>
      </c>
      <c r="BK579" s="173" t="n">
        <f aca="false">ROUND(I579*H579,2)</f>
        <v>0</v>
      </c>
      <c r="BL579" s="3" t="s">
        <v>214</v>
      </c>
      <c r="BM579" s="172" t="s">
        <v>805</v>
      </c>
    </row>
    <row r="580" s="174" customFormat="true" ht="12.8" hidden="false" customHeight="false" outlineLevel="0" collapsed="false">
      <c r="B580" s="175"/>
      <c r="D580" s="176" t="s">
        <v>183</v>
      </c>
      <c r="E580" s="177"/>
      <c r="F580" s="178" t="s">
        <v>806</v>
      </c>
      <c r="H580" s="177"/>
      <c r="L580" s="175"/>
      <c r="M580" s="179"/>
      <c r="N580" s="180"/>
      <c r="O580" s="180"/>
      <c r="P580" s="180"/>
      <c r="Q580" s="180"/>
      <c r="R580" s="180"/>
      <c r="S580" s="180"/>
      <c r="T580" s="181"/>
      <c r="AT580" s="177" t="s">
        <v>183</v>
      </c>
      <c r="AU580" s="177" t="s">
        <v>77</v>
      </c>
      <c r="AV580" s="174" t="s">
        <v>77</v>
      </c>
      <c r="AW580" s="174" t="s">
        <v>26</v>
      </c>
      <c r="AX580" s="174" t="s">
        <v>69</v>
      </c>
      <c r="AY580" s="177" t="s">
        <v>177</v>
      </c>
    </row>
    <row r="581" s="182" customFormat="true" ht="12.8" hidden="false" customHeight="false" outlineLevel="0" collapsed="false">
      <c r="B581" s="183"/>
      <c r="D581" s="176" t="s">
        <v>183</v>
      </c>
      <c r="E581" s="184"/>
      <c r="F581" s="185" t="s">
        <v>807</v>
      </c>
      <c r="H581" s="186" t="n">
        <v>264.165</v>
      </c>
      <c r="L581" s="183"/>
      <c r="M581" s="187"/>
      <c r="N581" s="188"/>
      <c r="O581" s="188"/>
      <c r="P581" s="188"/>
      <c r="Q581" s="188"/>
      <c r="R581" s="188"/>
      <c r="S581" s="188"/>
      <c r="T581" s="189"/>
      <c r="AT581" s="184" t="s">
        <v>183</v>
      </c>
      <c r="AU581" s="184" t="s">
        <v>77</v>
      </c>
      <c r="AV581" s="182" t="s">
        <v>79</v>
      </c>
      <c r="AW581" s="182" t="s">
        <v>26</v>
      </c>
      <c r="AX581" s="182" t="s">
        <v>69</v>
      </c>
      <c r="AY581" s="184" t="s">
        <v>177</v>
      </c>
    </row>
    <row r="582" s="190" customFormat="true" ht="12.8" hidden="false" customHeight="false" outlineLevel="0" collapsed="false">
      <c r="B582" s="191"/>
      <c r="D582" s="176" t="s">
        <v>183</v>
      </c>
      <c r="E582" s="192"/>
      <c r="F582" s="193" t="s">
        <v>187</v>
      </c>
      <c r="H582" s="194" t="n">
        <v>264.165</v>
      </c>
      <c r="L582" s="191"/>
      <c r="M582" s="195"/>
      <c r="N582" s="196"/>
      <c r="O582" s="196"/>
      <c r="P582" s="196"/>
      <c r="Q582" s="196"/>
      <c r="R582" s="196"/>
      <c r="S582" s="196"/>
      <c r="T582" s="197"/>
      <c r="AT582" s="192" t="s">
        <v>183</v>
      </c>
      <c r="AU582" s="192" t="s">
        <v>77</v>
      </c>
      <c r="AV582" s="190" t="s">
        <v>178</v>
      </c>
      <c r="AW582" s="190" t="s">
        <v>26</v>
      </c>
      <c r="AX582" s="190" t="s">
        <v>77</v>
      </c>
      <c r="AY582" s="192" t="s">
        <v>177</v>
      </c>
    </row>
    <row r="583" s="22" customFormat="true" ht="16.5" hidden="false" customHeight="true" outlineLevel="0" collapsed="false">
      <c r="A583" s="17"/>
      <c r="B583" s="160"/>
      <c r="C583" s="161" t="s">
        <v>638</v>
      </c>
      <c r="D583" s="161" t="s">
        <v>179</v>
      </c>
      <c r="E583" s="162" t="s">
        <v>808</v>
      </c>
      <c r="F583" s="163" t="s">
        <v>809</v>
      </c>
      <c r="G583" s="164" t="s">
        <v>223</v>
      </c>
      <c r="H583" s="165" t="n">
        <v>240.15</v>
      </c>
      <c r="I583" s="166"/>
      <c r="J583" s="166" t="n">
        <f aca="false">ROUND(I583*H583,2)</f>
        <v>0</v>
      </c>
      <c r="K583" s="167"/>
      <c r="L583" s="18"/>
      <c r="M583" s="168"/>
      <c r="N583" s="169" t="s">
        <v>34</v>
      </c>
      <c r="O583" s="170" t="n">
        <v>0</v>
      </c>
      <c r="P583" s="170" t="n">
        <f aca="false">O583*H583</f>
        <v>0</v>
      </c>
      <c r="Q583" s="170" t="n">
        <v>0</v>
      </c>
      <c r="R583" s="170" t="n">
        <f aca="false">Q583*H583</f>
        <v>0</v>
      </c>
      <c r="S583" s="170" t="n">
        <v>0</v>
      </c>
      <c r="T583" s="171" t="n">
        <f aca="false">S583*H583</f>
        <v>0</v>
      </c>
      <c r="U583" s="17"/>
      <c r="V583" s="17"/>
      <c r="W583" s="17"/>
      <c r="X583" s="17"/>
      <c r="Y583" s="17"/>
      <c r="Z583" s="17"/>
      <c r="AA583" s="17"/>
      <c r="AB583" s="17"/>
      <c r="AC583" s="17"/>
      <c r="AD583" s="17"/>
      <c r="AE583" s="17"/>
      <c r="AR583" s="172" t="s">
        <v>214</v>
      </c>
      <c r="AT583" s="172" t="s">
        <v>179</v>
      </c>
      <c r="AU583" s="172" t="s">
        <v>77</v>
      </c>
      <c r="AY583" s="3" t="s">
        <v>177</v>
      </c>
      <c r="BE583" s="173" t="n">
        <f aca="false">IF(N583="základní",J583,0)</f>
        <v>0</v>
      </c>
      <c r="BF583" s="173" t="n">
        <f aca="false">IF(N583="snížená",J583,0)</f>
        <v>0</v>
      </c>
      <c r="BG583" s="173" t="n">
        <f aca="false">IF(N583="zákl. přenesená",J583,0)</f>
        <v>0</v>
      </c>
      <c r="BH583" s="173" t="n">
        <f aca="false">IF(N583="sníž. přenesená",J583,0)</f>
        <v>0</v>
      </c>
      <c r="BI583" s="173" t="n">
        <f aca="false">IF(N583="nulová",J583,0)</f>
        <v>0</v>
      </c>
      <c r="BJ583" s="3" t="s">
        <v>77</v>
      </c>
      <c r="BK583" s="173" t="n">
        <f aca="false">ROUND(I583*H583,2)</f>
        <v>0</v>
      </c>
      <c r="BL583" s="3" t="s">
        <v>214</v>
      </c>
      <c r="BM583" s="172" t="s">
        <v>810</v>
      </c>
    </row>
    <row r="584" s="182" customFormat="true" ht="12.8" hidden="false" customHeight="false" outlineLevel="0" collapsed="false">
      <c r="B584" s="183"/>
      <c r="D584" s="176" t="s">
        <v>183</v>
      </c>
      <c r="E584" s="184"/>
      <c r="F584" s="185" t="s">
        <v>811</v>
      </c>
      <c r="H584" s="186" t="n">
        <v>240.15</v>
      </c>
      <c r="L584" s="183"/>
      <c r="M584" s="187"/>
      <c r="N584" s="188"/>
      <c r="O584" s="188"/>
      <c r="P584" s="188"/>
      <c r="Q584" s="188"/>
      <c r="R584" s="188"/>
      <c r="S584" s="188"/>
      <c r="T584" s="189"/>
      <c r="AT584" s="184" t="s">
        <v>183</v>
      </c>
      <c r="AU584" s="184" t="s">
        <v>77</v>
      </c>
      <c r="AV584" s="182" t="s">
        <v>79</v>
      </c>
      <c r="AW584" s="182" t="s">
        <v>26</v>
      </c>
      <c r="AX584" s="182" t="s">
        <v>69</v>
      </c>
      <c r="AY584" s="184" t="s">
        <v>177</v>
      </c>
    </row>
    <row r="585" s="190" customFormat="true" ht="12.8" hidden="false" customHeight="false" outlineLevel="0" collapsed="false">
      <c r="B585" s="191"/>
      <c r="D585" s="176" t="s">
        <v>183</v>
      </c>
      <c r="E585" s="192"/>
      <c r="F585" s="193" t="s">
        <v>187</v>
      </c>
      <c r="H585" s="194" t="n">
        <v>240.15</v>
      </c>
      <c r="L585" s="191"/>
      <c r="M585" s="195"/>
      <c r="N585" s="196"/>
      <c r="O585" s="196"/>
      <c r="P585" s="196"/>
      <c r="Q585" s="196"/>
      <c r="R585" s="196"/>
      <c r="S585" s="196"/>
      <c r="T585" s="197"/>
      <c r="AT585" s="192" t="s">
        <v>183</v>
      </c>
      <c r="AU585" s="192" t="s">
        <v>77</v>
      </c>
      <c r="AV585" s="190" t="s">
        <v>178</v>
      </c>
      <c r="AW585" s="190" t="s">
        <v>26</v>
      </c>
      <c r="AX585" s="190" t="s">
        <v>77</v>
      </c>
      <c r="AY585" s="192" t="s">
        <v>177</v>
      </c>
    </row>
    <row r="586" s="22" customFormat="true" ht="16.5" hidden="false" customHeight="true" outlineLevel="0" collapsed="false">
      <c r="A586" s="17"/>
      <c r="B586" s="160"/>
      <c r="C586" s="161" t="s">
        <v>638</v>
      </c>
      <c r="D586" s="161" t="s">
        <v>179</v>
      </c>
      <c r="E586" s="162" t="s">
        <v>812</v>
      </c>
      <c r="F586" s="163" t="s">
        <v>813</v>
      </c>
      <c r="G586" s="164" t="s">
        <v>223</v>
      </c>
      <c r="H586" s="165" t="n">
        <v>273.64</v>
      </c>
      <c r="I586" s="166"/>
      <c r="J586" s="166" t="n">
        <f aca="false">ROUND(I586*H586,2)</f>
        <v>0</v>
      </c>
      <c r="K586" s="167"/>
      <c r="L586" s="18"/>
      <c r="M586" s="168"/>
      <c r="N586" s="169" t="s">
        <v>34</v>
      </c>
      <c r="O586" s="170" t="n">
        <v>0</v>
      </c>
      <c r="P586" s="170" t="n">
        <f aca="false">O586*H586</f>
        <v>0</v>
      </c>
      <c r="Q586" s="170" t="n">
        <v>0</v>
      </c>
      <c r="R586" s="170" t="n">
        <f aca="false">Q586*H586</f>
        <v>0</v>
      </c>
      <c r="S586" s="170" t="n">
        <v>0</v>
      </c>
      <c r="T586" s="171" t="n">
        <f aca="false">S586*H586</f>
        <v>0</v>
      </c>
      <c r="U586" s="17"/>
      <c r="V586" s="17"/>
      <c r="W586" s="17"/>
      <c r="X586" s="17"/>
      <c r="Y586" s="17"/>
      <c r="Z586" s="17"/>
      <c r="AA586" s="17"/>
      <c r="AB586" s="17"/>
      <c r="AC586" s="17"/>
      <c r="AD586" s="17"/>
      <c r="AE586" s="17"/>
      <c r="AR586" s="172" t="s">
        <v>214</v>
      </c>
      <c r="AT586" s="172" t="s">
        <v>179</v>
      </c>
      <c r="AU586" s="172" t="s">
        <v>77</v>
      </c>
      <c r="AY586" s="3" t="s">
        <v>177</v>
      </c>
      <c r="BE586" s="173" t="n">
        <f aca="false">IF(N586="základní",J586,0)</f>
        <v>0</v>
      </c>
      <c r="BF586" s="173" t="n">
        <f aca="false">IF(N586="snížená",J586,0)</f>
        <v>0</v>
      </c>
      <c r="BG586" s="173" t="n">
        <f aca="false">IF(N586="zákl. přenesená",J586,0)</f>
        <v>0</v>
      </c>
      <c r="BH586" s="173" t="n">
        <f aca="false">IF(N586="sníž. přenesená",J586,0)</f>
        <v>0</v>
      </c>
      <c r="BI586" s="173" t="n">
        <f aca="false">IF(N586="nulová",J586,0)</f>
        <v>0</v>
      </c>
      <c r="BJ586" s="3" t="s">
        <v>77</v>
      </c>
      <c r="BK586" s="173" t="n">
        <f aca="false">ROUND(I586*H586,2)</f>
        <v>0</v>
      </c>
      <c r="BL586" s="3" t="s">
        <v>214</v>
      </c>
      <c r="BM586" s="172" t="s">
        <v>814</v>
      </c>
    </row>
    <row r="587" s="182" customFormat="true" ht="12.8" hidden="false" customHeight="false" outlineLevel="0" collapsed="false">
      <c r="B587" s="183"/>
      <c r="D587" s="176" t="s">
        <v>183</v>
      </c>
      <c r="E587" s="184"/>
      <c r="F587" s="185" t="s">
        <v>815</v>
      </c>
      <c r="H587" s="186" t="n">
        <v>273.64</v>
      </c>
      <c r="L587" s="183"/>
      <c r="M587" s="187"/>
      <c r="N587" s="188"/>
      <c r="O587" s="188"/>
      <c r="P587" s="188"/>
      <c r="Q587" s="188"/>
      <c r="R587" s="188"/>
      <c r="S587" s="188"/>
      <c r="T587" s="189"/>
      <c r="AT587" s="184" t="s">
        <v>183</v>
      </c>
      <c r="AU587" s="184" t="s">
        <v>77</v>
      </c>
      <c r="AV587" s="182" t="s">
        <v>79</v>
      </c>
      <c r="AW587" s="182" t="s">
        <v>26</v>
      </c>
      <c r="AX587" s="182" t="s">
        <v>69</v>
      </c>
      <c r="AY587" s="184" t="s">
        <v>177</v>
      </c>
    </row>
    <row r="588" s="190" customFormat="true" ht="12.8" hidden="false" customHeight="false" outlineLevel="0" collapsed="false">
      <c r="B588" s="191"/>
      <c r="D588" s="176" t="s">
        <v>183</v>
      </c>
      <c r="E588" s="192"/>
      <c r="F588" s="193" t="s">
        <v>187</v>
      </c>
      <c r="H588" s="194" t="n">
        <v>273.64</v>
      </c>
      <c r="L588" s="191"/>
      <c r="M588" s="195"/>
      <c r="N588" s="196"/>
      <c r="O588" s="196"/>
      <c r="P588" s="196"/>
      <c r="Q588" s="196"/>
      <c r="R588" s="196"/>
      <c r="S588" s="196"/>
      <c r="T588" s="197"/>
      <c r="AT588" s="192" t="s">
        <v>183</v>
      </c>
      <c r="AU588" s="192" t="s">
        <v>77</v>
      </c>
      <c r="AV588" s="190" t="s">
        <v>178</v>
      </c>
      <c r="AW588" s="190" t="s">
        <v>26</v>
      </c>
      <c r="AX588" s="190" t="s">
        <v>77</v>
      </c>
      <c r="AY588" s="192" t="s">
        <v>177</v>
      </c>
    </row>
    <row r="589" s="22" customFormat="true" ht="21.75" hidden="false" customHeight="true" outlineLevel="0" collapsed="false">
      <c r="A589" s="17"/>
      <c r="B589" s="160"/>
      <c r="C589" s="161" t="s">
        <v>638</v>
      </c>
      <c r="D589" s="161" t="s">
        <v>179</v>
      </c>
      <c r="E589" s="162" t="s">
        <v>816</v>
      </c>
      <c r="F589" s="163" t="s">
        <v>817</v>
      </c>
      <c r="G589" s="164" t="s">
        <v>223</v>
      </c>
      <c r="H589" s="165" t="n">
        <v>273.64</v>
      </c>
      <c r="I589" s="166"/>
      <c r="J589" s="166" t="n">
        <f aca="false">ROUND(I589*H589,2)</f>
        <v>0</v>
      </c>
      <c r="K589" s="167"/>
      <c r="L589" s="18"/>
      <c r="M589" s="168"/>
      <c r="N589" s="169" t="s">
        <v>34</v>
      </c>
      <c r="O589" s="170" t="n">
        <v>0</v>
      </c>
      <c r="P589" s="170" t="n">
        <f aca="false">O589*H589</f>
        <v>0</v>
      </c>
      <c r="Q589" s="170" t="n">
        <v>0</v>
      </c>
      <c r="R589" s="170" t="n">
        <f aca="false">Q589*H589</f>
        <v>0</v>
      </c>
      <c r="S589" s="170" t="n">
        <v>0</v>
      </c>
      <c r="T589" s="171" t="n">
        <f aca="false">S589*H589</f>
        <v>0</v>
      </c>
      <c r="U589" s="17"/>
      <c r="V589" s="17"/>
      <c r="W589" s="17"/>
      <c r="X589" s="17"/>
      <c r="Y589" s="17"/>
      <c r="Z589" s="17"/>
      <c r="AA589" s="17"/>
      <c r="AB589" s="17"/>
      <c r="AC589" s="17"/>
      <c r="AD589" s="17"/>
      <c r="AE589" s="17"/>
      <c r="AR589" s="172" t="s">
        <v>214</v>
      </c>
      <c r="AT589" s="172" t="s">
        <v>179</v>
      </c>
      <c r="AU589" s="172" t="s">
        <v>77</v>
      </c>
      <c r="AY589" s="3" t="s">
        <v>177</v>
      </c>
      <c r="BE589" s="173" t="n">
        <f aca="false">IF(N589="základní",J589,0)</f>
        <v>0</v>
      </c>
      <c r="BF589" s="173" t="n">
        <f aca="false">IF(N589="snížená",J589,0)</f>
        <v>0</v>
      </c>
      <c r="BG589" s="173" t="n">
        <f aca="false">IF(N589="zákl. přenesená",J589,0)</f>
        <v>0</v>
      </c>
      <c r="BH589" s="173" t="n">
        <f aca="false">IF(N589="sníž. přenesená",J589,0)</f>
        <v>0</v>
      </c>
      <c r="BI589" s="173" t="n">
        <f aca="false">IF(N589="nulová",J589,0)</f>
        <v>0</v>
      </c>
      <c r="BJ589" s="3" t="s">
        <v>77</v>
      </c>
      <c r="BK589" s="173" t="n">
        <f aca="false">ROUND(I589*H589,2)</f>
        <v>0</v>
      </c>
      <c r="BL589" s="3" t="s">
        <v>214</v>
      </c>
      <c r="BM589" s="172" t="s">
        <v>818</v>
      </c>
    </row>
    <row r="590" s="182" customFormat="true" ht="12.8" hidden="false" customHeight="false" outlineLevel="0" collapsed="false">
      <c r="B590" s="183"/>
      <c r="D590" s="176" t="s">
        <v>183</v>
      </c>
      <c r="E590" s="184"/>
      <c r="F590" s="185" t="s">
        <v>815</v>
      </c>
      <c r="H590" s="186" t="n">
        <v>273.64</v>
      </c>
      <c r="L590" s="183"/>
      <c r="M590" s="187"/>
      <c r="N590" s="188"/>
      <c r="O590" s="188"/>
      <c r="P590" s="188"/>
      <c r="Q590" s="188"/>
      <c r="R590" s="188"/>
      <c r="S590" s="188"/>
      <c r="T590" s="189"/>
      <c r="AT590" s="184" t="s">
        <v>183</v>
      </c>
      <c r="AU590" s="184" t="s">
        <v>77</v>
      </c>
      <c r="AV590" s="182" t="s">
        <v>79</v>
      </c>
      <c r="AW590" s="182" t="s">
        <v>26</v>
      </c>
      <c r="AX590" s="182" t="s">
        <v>69</v>
      </c>
      <c r="AY590" s="184" t="s">
        <v>177</v>
      </c>
    </row>
    <row r="591" s="190" customFormat="true" ht="12.8" hidden="false" customHeight="false" outlineLevel="0" collapsed="false">
      <c r="B591" s="191"/>
      <c r="D591" s="176" t="s">
        <v>183</v>
      </c>
      <c r="E591" s="192"/>
      <c r="F591" s="193" t="s">
        <v>187</v>
      </c>
      <c r="H591" s="194" t="n">
        <v>273.64</v>
      </c>
      <c r="L591" s="191"/>
      <c r="M591" s="195"/>
      <c r="N591" s="196"/>
      <c r="O591" s="196"/>
      <c r="P591" s="196"/>
      <c r="Q591" s="196"/>
      <c r="R591" s="196"/>
      <c r="S591" s="196"/>
      <c r="T591" s="197"/>
      <c r="AT591" s="192" t="s">
        <v>183</v>
      </c>
      <c r="AU591" s="192" t="s">
        <v>77</v>
      </c>
      <c r="AV591" s="190" t="s">
        <v>178</v>
      </c>
      <c r="AW591" s="190" t="s">
        <v>26</v>
      </c>
      <c r="AX591" s="190" t="s">
        <v>77</v>
      </c>
      <c r="AY591" s="192" t="s">
        <v>177</v>
      </c>
    </row>
    <row r="592" s="22" customFormat="true" ht="21.75" hidden="false" customHeight="true" outlineLevel="0" collapsed="false">
      <c r="A592" s="17"/>
      <c r="B592" s="160"/>
      <c r="C592" s="161" t="s">
        <v>638</v>
      </c>
      <c r="D592" s="161" t="s">
        <v>179</v>
      </c>
      <c r="E592" s="162" t="s">
        <v>819</v>
      </c>
      <c r="F592" s="163" t="s">
        <v>820</v>
      </c>
      <c r="G592" s="164" t="s">
        <v>531</v>
      </c>
      <c r="H592" s="165" t="n">
        <v>158.4</v>
      </c>
      <c r="I592" s="166"/>
      <c r="J592" s="166" t="n">
        <f aca="false">ROUND(I592*H592,2)</f>
        <v>0</v>
      </c>
      <c r="K592" s="167"/>
      <c r="L592" s="18"/>
      <c r="M592" s="168"/>
      <c r="N592" s="169" t="s">
        <v>34</v>
      </c>
      <c r="O592" s="170" t="n">
        <v>0</v>
      </c>
      <c r="P592" s="170" t="n">
        <f aca="false">O592*H592</f>
        <v>0</v>
      </c>
      <c r="Q592" s="170" t="n">
        <v>0</v>
      </c>
      <c r="R592" s="170" t="n">
        <f aca="false">Q592*H592</f>
        <v>0</v>
      </c>
      <c r="S592" s="170" t="n">
        <v>0</v>
      </c>
      <c r="T592" s="171" t="n">
        <f aca="false">S592*H592</f>
        <v>0</v>
      </c>
      <c r="U592" s="17"/>
      <c r="V592" s="17"/>
      <c r="W592" s="17"/>
      <c r="X592" s="17"/>
      <c r="Y592" s="17"/>
      <c r="Z592" s="17"/>
      <c r="AA592" s="17"/>
      <c r="AB592" s="17"/>
      <c r="AC592" s="17"/>
      <c r="AD592" s="17"/>
      <c r="AE592" s="17"/>
      <c r="AR592" s="172" t="s">
        <v>214</v>
      </c>
      <c r="AT592" s="172" t="s">
        <v>179</v>
      </c>
      <c r="AU592" s="172" t="s">
        <v>77</v>
      </c>
      <c r="AY592" s="3" t="s">
        <v>177</v>
      </c>
      <c r="BE592" s="173" t="n">
        <f aca="false">IF(N592="základní",J592,0)</f>
        <v>0</v>
      </c>
      <c r="BF592" s="173" t="n">
        <f aca="false">IF(N592="snížená",J592,0)</f>
        <v>0</v>
      </c>
      <c r="BG592" s="173" t="n">
        <f aca="false">IF(N592="zákl. přenesená",J592,0)</f>
        <v>0</v>
      </c>
      <c r="BH592" s="173" t="n">
        <f aca="false">IF(N592="sníž. přenesená",J592,0)</f>
        <v>0</v>
      </c>
      <c r="BI592" s="173" t="n">
        <f aca="false">IF(N592="nulová",J592,0)</f>
        <v>0</v>
      </c>
      <c r="BJ592" s="3" t="s">
        <v>77</v>
      </c>
      <c r="BK592" s="173" t="n">
        <f aca="false">ROUND(I592*H592,2)</f>
        <v>0</v>
      </c>
      <c r="BL592" s="3" t="s">
        <v>214</v>
      </c>
      <c r="BM592" s="172" t="s">
        <v>821</v>
      </c>
    </row>
    <row r="593" s="174" customFormat="true" ht="12.8" hidden="false" customHeight="false" outlineLevel="0" collapsed="false">
      <c r="B593" s="175"/>
      <c r="D593" s="176" t="s">
        <v>183</v>
      </c>
      <c r="E593" s="177"/>
      <c r="F593" s="178" t="s">
        <v>806</v>
      </c>
      <c r="H593" s="177"/>
      <c r="L593" s="175"/>
      <c r="M593" s="179"/>
      <c r="N593" s="180"/>
      <c r="O593" s="180"/>
      <c r="P593" s="180"/>
      <c r="Q593" s="180"/>
      <c r="R593" s="180"/>
      <c r="S593" s="180"/>
      <c r="T593" s="181"/>
      <c r="AT593" s="177" t="s">
        <v>183</v>
      </c>
      <c r="AU593" s="177" t="s">
        <v>77</v>
      </c>
      <c r="AV593" s="174" t="s">
        <v>77</v>
      </c>
      <c r="AW593" s="174" t="s">
        <v>26</v>
      </c>
      <c r="AX593" s="174" t="s">
        <v>69</v>
      </c>
      <c r="AY593" s="177" t="s">
        <v>177</v>
      </c>
    </row>
    <row r="594" s="182" customFormat="true" ht="12.8" hidden="false" customHeight="false" outlineLevel="0" collapsed="false">
      <c r="B594" s="183"/>
      <c r="D594" s="176" t="s">
        <v>183</v>
      </c>
      <c r="E594" s="184"/>
      <c r="F594" s="185" t="s">
        <v>822</v>
      </c>
      <c r="H594" s="186" t="n">
        <v>158.4</v>
      </c>
      <c r="L594" s="183"/>
      <c r="M594" s="187"/>
      <c r="N594" s="188"/>
      <c r="O594" s="188"/>
      <c r="P594" s="188"/>
      <c r="Q594" s="188"/>
      <c r="R594" s="188"/>
      <c r="S594" s="188"/>
      <c r="T594" s="189"/>
      <c r="AT594" s="184" t="s">
        <v>183</v>
      </c>
      <c r="AU594" s="184" t="s">
        <v>77</v>
      </c>
      <c r="AV594" s="182" t="s">
        <v>79</v>
      </c>
      <c r="AW594" s="182" t="s">
        <v>26</v>
      </c>
      <c r="AX594" s="182" t="s">
        <v>69</v>
      </c>
      <c r="AY594" s="184" t="s">
        <v>177</v>
      </c>
    </row>
    <row r="595" s="190" customFormat="true" ht="12.8" hidden="false" customHeight="false" outlineLevel="0" collapsed="false">
      <c r="B595" s="191"/>
      <c r="D595" s="176" t="s">
        <v>183</v>
      </c>
      <c r="E595" s="192"/>
      <c r="F595" s="193" t="s">
        <v>187</v>
      </c>
      <c r="H595" s="194" t="n">
        <v>158.4</v>
      </c>
      <c r="L595" s="191"/>
      <c r="M595" s="195"/>
      <c r="N595" s="196"/>
      <c r="O595" s="196"/>
      <c r="P595" s="196"/>
      <c r="Q595" s="196"/>
      <c r="R595" s="196"/>
      <c r="S595" s="196"/>
      <c r="T595" s="197"/>
      <c r="AT595" s="192" t="s">
        <v>183</v>
      </c>
      <c r="AU595" s="192" t="s">
        <v>77</v>
      </c>
      <c r="AV595" s="190" t="s">
        <v>178</v>
      </c>
      <c r="AW595" s="190" t="s">
        <v>26</v>
      </c>
      <c r="AX595" s="190" t="s">
        <v>77</v>
      </c>
      <c r="AY595" s="192" t="s">
        <v>177</v>
      </c>
    </row>
    <row r="596" s="22" customFormat="true" ht="21.75" hidden="false" customHeight="true" outlineLevel="0" collapsed="false">
      <c r="A596" s="17"/>
      <c r="B596" s="160"/>
      <c r="C596" s="161" t="s">
        <v>638</v>
      </c>
      <c r="D596" s="161" t="s">
        <v>179</v>
      </c>
      <c r="E596" s="162" t="s">
        <v>823</v>
      </c>
      <c r="F596" s="163" t="s">
        <v>824</v>
      </c>
      <c r="G596" s="164" t="s">
        <v>531</v>
      </c>
      <c r="H596" s="165" t="n">
        <v>2.6</v>
      </c>
      <c r="I596" s="166"/>
      <c r="J596" s="166" t="n">
        <f aca="false">ROUND(I596*H596,2)</f>
        <v>0</v>
      </c>
      <c r="K596" s="167"/>
      <c r="L596" s="18"/>
      <c r="M596" s="168"/>
      <c r="N596" s="169" t="s">
        <v>34</v>
      </c>
      <c r="O596" s="170" t="n">
        <v>0</v>
      </c>
      <c r="P596" s="170" t="n">
        <f aca="false">O596*H596</f>
        <v>0</v>
      </c>
      <c r="Q596" s="170" t="n">
        <v>0</v>
      </c>
      <c r="R596" s="170" t="n">
        <f aca="false">Q596*H596</f>
        <v>0</v>
      </c>
      <c r="S596" s="170" t="n">
        <v>0</v>
      </c>
      <c r="T596" s="171" t="n">
        <f aca="false">S596*H596</f>
        <v>0</v>
      </c>
      <c r="U596" s="17"/>
      <c r="V596" s="17"/>
      <c r="W596" s="17"/>
      <c r="X596" s="17"/>
      <c r="Y596" s="17"/>
      <c r="Z596" s="17"/>
      <c r="AA596" s="17"/>
      <c r="AB596" s="17"/>
      <c r="AC596" s="17"/>
      <c r="AD596" s="17"/>
      <c r="AE596" s="17"/>
      <c r="AR596" s="172" t="s">
        <v>214</v>
      </c>
      <c r="AT596" s="172" t="s">
        <v>179</v>
      </c>
      <c r="AU596" s="172" t="s">
        <v>77</v>
      </c>
      <c r="AY596" s="3" t="s">
        <v>177</v>
      </c>
      <c r="BE596" s="173" t="n">
        <f aca="false">IF(N596="základní",J596,0)</f>
        <v>0</v>
      </c>
      <c r="BF596" s="173" t="n">
        <f aca="false">IF(N596="snížená",J596,0)</f>
        <v>0</v>
      </c>
      <c r="BG596" s="173" t="n">
        <f aca="false">IF(N596="zákl. přenesená",J596,0)</f>
        <v>0</v>
      </c>
      <c r="BH596" s="173" t="n">
        <f aca="false">IF(N596="sníž. přenesená",J596,0)</f>
        <v>0</v>
      </c>
      <c r="BI596" s="173" t="n">
        <f aca="false">IF(N596="nulová",J596,0)</f>
        <v>0</v>
      </c>
      <c r="BJ596" s="3" t="s">
        <v>77</v>
      </c>
      <c r="BK596" s="173" t="n">
        <f aca="false">ROUND(I596*H596,2)</f>
        <v>0</v>
      </c>
      <c r="BL596" s="3" t="s">
        <v>214</v>
      </c>
      <c r="BM596" s="172" t="s">
        <v>825</v>
      </c>
    </row>
    <row r="597" s="149" customFormat="true" ht="22.9" hidden="false" customHeight="true" outlineLevel="0" collapsed="false">
      <c r="B597" s="150"/>
      <c r="D597" s="151" t="s">
        <v>68</v>
      </c>
      <c r="E597" s="198" t="s">
        <v>826</v>
      </c>
      <c r="F597" s="198" t="s">
        <v>827</v>
      </c>
      <c r="J597" s="199" t="n">
        <f aca="false">BK597</f>
        <v>0</v>
      </c>
      <c r="L597" s="150"/>
      <c r="M597" s="154"/>
      <c r="N597" s="155"/>
      <c r="O597" s="155"/>
      <c r="P597" s="156" t="n">
        <v>0</v>
      </c>
      <c r="Q597" s="155"/>
      <c r="R597" s="156" t="n">
        <v>0</v>
      </c>
      <c r="S597" s="155"/>
      <c r="T597" s="157" t="n">
        <v>0</v>
      </c>
      <c r="AR597" s="151" t="s">
        <v>77</v>
      </c>
      <c r="AT597" s="158" t="s">
        <v>68</v>
      </c>
      <c r="AU597" s="158" t="s">
        <v>77</v>
      </c>
      <c r="AY597" s="151" t="s">
        <v>177</v>
      </c>
      <c r="BK597" s="159" t="n">
        <v>0</v>
      </c>
    </row>
    <row r="598" s="149" customFormat="true" ht="25.9" hidden="false" customHeight="true" outlineLevel="0" collapsed="false">
      <c r="B598" s="150"/>
      <c r="D598" s="151" t="s">
        <v>68</v>
      </c>
      <c r="E598" s="152" t="s">
        <v>828</v>
      </c>
      <c r="F598" s="152" t="s">
        <v>829</v>
      </c>
      <c r="J598" s="153" t="n">
        <f aca="false">BK598</f>
        <v>0</v>
      </c>
      <c r="L598" s="150"/>
      <c r="M598" s="154"/>
      <c r="N598" s="155"/>
      <c r="O598" s="155"/>
      <c r="P598" s="156" t="n">
        <f aca="false">SUM(P599:P610)</f>
        <v>0</v>
      </c>
      <c r="Q598" s="155"/>
      <c r="R598" s="156" t="n">
        <f aca="false">SUM(R599:R610)</f>
        <v>0</v>
      </c>
      <c r="S598" s="155"/>
      <c r="T598" s="157" t="n">
        <f aca="false">SUM(T599:T610)</f>
        <v>0</v>
      </c>
      <c r="AR598" s="151" t="s">
        <v>79</v>
      </c>
      <c r="AT598" s="158" t="s">
        <v>68</v>
      </c>
      <c r="AU598" s="158" t="s">
        <v>69</v>
      </c>
      <c r="AY598" s="151" t="s">
        <v>177</v>
      </c>
      <c r="BK598" s="159" t="n">
        <f aca="false">SUM(BK599:BK610)</f>
        <v>0</v>
      </c>
    </row>
    <row r="599" s="22" customFormat="true" ht="16.5" hidden="false" customHeight="true" outlineLevel="0" collapsed="false">
      <c r="A599" s="17"/>
      <c r="B599" s="160"/>
      <c r="C599" s="161" t="s">
        <v>644</v>
      </c>
      <c r="D599" s="161" t="s">
        <v>179</v>
      </c>
      <c r="E599" s="162" t="s">
        <v>830</v>
      </c>
      <c r="F599" s="163" t="s">
        <v>831</v>
      </c>
      <c r="G599" s="164" t="s">
        <v>223</v>
      </c>
      <c r="H599" s="165" t="n">
        <v>173.72</v>
      </c>
      <c r="I599" s="166"/>
      <c r="J599" s="166" t="n">
        <f aca="false">ROUND(I599*H599,2)</f>
        <v>0</v>
      </c>
      <c r="K599" s="167"/>
      <c r="L599" s="18"/>
      <c r="M599" s="168"/>
      <c r="N599" s="169" t="s">
        <v>34</v>
      </c>
      <c r="O599" s="170" t="n">
        <v>0</v>
      </c>
      <c r="P599" s="170" t="n">
        <f aca="false">O599*H599</f>
        <v>0</v>
      </c>
      <c r="Q599" s="170" t="n">
        <v>0</v>
      </c>
      <c r="R599" s="170" t="n">
        <f aca="false">Q599*H599</f>
        <v>0</v>
      </c>
      <c r="S599" s="170" t="n">
        <v>0</v>
      </c>
      <c r="T599" s="171" t="n">
        <f aca="false">S599*H599</f>
        <v>0</v>
      </c>
      <c r="U599" s="17"/>
      <c r="V599" s="17"/>
      <c r="W599" s="17"/>
      <c r="X599" s="17"/>
      <c r="Y599" s="17"/>
      <c r="Z599" s="17"/>
      <c r="AA599" s="17"/>
      <c r="AB599" s="17"/>
      <c r="AC599" s="17"/>
      <c r="AD599" s="17"/>
      <c r="AE599" s="17"/>
      <c r="AR599" s="172" t="s">
        <v>214</v>
      </c>
      <c r="AT599" s="172" t="s">
        <v>179</v>
      </c>
      <c r="AU599" s="172" t="s">
        <v>77</v>
      </c>
      <c r="AY599" s="3" t="s">
        <v>177</v>
      </c>
      <c r="BE599" s="173" t="n">
        <f aca="false">IF(N599="základní",J599,0)</f>
        <v>0</v>
      </c>
      <c r="BF599" s="173" t="n">
        <f aca="false">IF(N599="snížená",J599,0)</f>
        <v>0</v>
      </c>
      <c r="BG599" s="173" t="n">
        <f aca="false">IF(N599="zákl. přenesená",J599,0)</f>
        <v>0</v>
      </c>
      <c r="BH599" s="173" t="n">
        <f aca="false">IF(N599="sníž. přenesená",J599,0)</f>
        <v>0</v>
      </c>
      <c r="BI599" s="173" t="n">
        <f aca="false">IF(N599="nulová",J599,0)</f>
        <v>0</v>
      </c>
      <c r="BJ599" s="3" t="s">
        <v>77</v>
      </c>
      <c r="BK599" s="173" t="n">
        <f aca="false">ROUND(I599*H599,2)</f>
        <v>0</v>
      </c>
      <c r="BL599" s="3" t="s">
        <v>214</v>
      </c>
      <c r="BM599" s="172" t="s">
        <v>832</v>
      </c>
    </row>
    <row r="600" s="22" customFormat="true" ht="21.75" hidden="false" customHeight="true" outlineLevel="0" collapsed="false">
      <c r="A600" s="17"/>
      <c r="B600" s="160"/>
      <c r="C600" s="161" t="s">
        <v>833</v>
      </c>
      <c r="D600" s="161" t="s">
        <v>179</v>
      </c>
      <c r="E600" s="162" t="s">
        <v>834</v>
      </c>
      <c r="F600" s="163" t="s">
        <v>835</v>
      </c>
      <c r="G600" s="164" t="s">
        <v>223</v>
      </c>
      <c r="H600" s="165" t="n">
        <v>173.72</v>
      </c>
      <c r="I600" s="166"/>
      <c r="J600" s="166" t="n">
        <f aca="false">ROUND(I600*H600,2)</f>
        <v>0</v>
      </c>
      <c r="K600" s="167"/>
      <c r="L600" s="18"/>
      <c r="M600" s="168"/>
      <c r="N600" s="169" t="s">
        <v>34</v>
      </c>
      <c r="O600" s="170" t="n">
        <v>0</v>
      </c>
      <c r="P600" s="170" t="n">
        <f aca="false">O600*H600</f>
        <v>0</v>
      </c>
      <c r="Q600" s="170" t="n">
        <v>0</v>
      </c>
      <c r="R600" s="170" t="n">
        <f aca="false">Q600*H600</f>
        <v>0</v>
      </c>
      <c r="S600" s="170" t="n">
        <v>0</v>
      </c>
      <c r="T600" s="171" t="n">
        <f aca="false">S600*H600</f>
        <v>0</v>
      </c>
      <c r="U600" s="17"/>
      <c r="V600" s="17"/>
      <c r="W600" s="17"/>
      <c r="X600" s="17"/>
      <c r="Y600" s="17"/>
      <c r="Z600" s="17"/>
      <c r="AA600" s="17"/>
      <c r="AB600" s="17"/>
      <c r="AC600" s="17"/>
      <c r="AD600" s="17"/>
      <c r="AE600" s="17"/>
      <c r="AR600" s="172" t="s">
        <v>214</v>
      </c>
      <c r="AT600" s="172" t="s">
        <v>179</v>
      </c>
      <c r="AU600" s="172" t="s">
        <v>77</v>
      </c>
      <c r="AY600" s="3" t="s">
        <v>177</v>
      </c>
      <c r="BE600" s="173" t="n">
        <f aca="false">IF(N600="základní",J600,0)</f>
        <v>0</v>
      </c>
      <c r="BF600" s="173" t="n">
        <f aca="false">IF(N600="snížená",J600,0)</f>
        <v>0</v>
      </c>
      <c r="BG600" s="173" t="n">
        <f aca="false">IF(N600="zákl. přenesená",J600,0)</f>
        <v>0</v>
      </c>
      <c r="BH600" s="173" t="n">
        <f aca="false">IF(N600="sníž. přenesená",J600,0)</f>
        <v>0</v>
      </c>
      <c r="BI600" s="173" t="n">
        <f aca="false">IF(N600="nulová",J600,0)</f>
        <v>0</v>
      </c>
      <c r="BJ600" s="3" t="s">
        <v>77</v>
      </c>
      <c r="BK600" s="173" t="n">
        <f aca="false">ROUND(I600*H600,2)</f>
        <v>0</v>
      </c>
      <c r="BL600" s="3" t="s">
        <v>214</v>
      </c>
      <c r="BM600" s="172" t="s">
        <v>836</v>
      </c>
    </row>
    <row r="601" s="22" customFormat="true" ht="21.75" hidden="false" customHeight="true" outlineLevel="0" collapsed="false">
      <c r="A601" s="17"/>
      <c r="B601" s="160"/>
      <c r="C601" s="161" t="s">
        <v>647</v>
      </c>
      <c r="D601" s="161" t="s">
        <v>179</v>
      </c>
      <c r="E601" s="162" t="s">
        <v>837</v>
      </c>
      <c r="F601" s="163" t="s">
        <v>838</v>
      </c>
      <c r="G601" s="164" t="s">
        <v>223</v>
      </c>
      <c r="H601" s="165" t="n">
        <v>191.092</v>
      </c>
      <c r="I601" s="166"/>
      <c r="J601" s="166" t="n">
        <f aca="false">ROUND(I601*H601,2)</f>
        <v>0</v>
      </c>
      <c r="K601" s="167"/>
      <c r="L601" s="18"/>
      <c r="M601" s="168"/>
      <c r="N601" s="169" t="s">
        <v>34</v>
      </c>
      <c r="O601" s="170" t="n">
        <v>0</v>
      </c>
      <c r="P601" s="170" t="n">
        <f aca="false">O601*H601</f>
        <v>0</v>
      </c>
      <c r="Q601" s="170" t="n">
        <v>0</v>
      </c>
      <c r="R601" s="170" t="n">
        <f aca="false">Q601*H601</f>
        <v>0</v>
      </c>
      <c r="S601" s="170" t="n">
        <v>0</v>
      </c>
      <c r="T601" s="171" t="n">
        <f aca="false">S601*H601</f>
        <v>0</v>
      </c>
      <c r="U601" s="17"/>
      <c r="V601" s="17"/>
      <c r="W601" s="17"/>
      <c r="X601" s="17"/>
      <c r="Y601" s="17"/>
      <c r="Z601" s="17"/>
      <c r="AA601" s="17"/>
      <c r="AB601" s="17"/>
      <c r="AC601" s="17"/>
      <c r="AD601" s="17"/>
      <c r="AE601" s="17"/>
      <c r="AR601" s="172" t="s">
        <v>214</v>
      </c>
      <c r="AT601" s="172" t="s">
        <v>179</v>
      </c>
      <c r="AU601" s="172" t="s">
        <v>77</v>
      </c>
      <c r="AY601" s="3" t="s">
        <v>177</v>
      </c>
      <c r="BE601" s="173" t="n">
        <f aca="false">IF(N601="základní",J601,0)</f>
        <v>0</v>
      </c>
      <c r="BF601" s="173" t="n">
        <f aca="false">IF(N601="snížená",J601,0)</f>
        <v>0</v>
      </c>
      <c r="BG601" s="173" t="n">
        <f aca="false">IF(N601="zákl. přenesená",J601,0)</f>
        <v>0</v>
      </c>
      <c r="BH601" s="173" t="n">
        <f aca="false">IF(N601="sníž. přenesená",J601,0)</f>
        <v>0</v>
      </c>
      <c r="BI601" s="173" t="n">
        <f aca="false">IF(N601="nulová",J601,0)</f>
        <v>0</v>
      </c>
      <c r="BJ601" s="3" t="s">
        <v>77</v>
      </c>
      <c r="BK601" s="173" t="n">
        <f aca="false">ROUND(I601*H601,2)</f>
        <v>0</v>
      </c>
      <c r="BL601" s="3" t="s">
        <v>214</v>
      </c>
      <c r="BM601" s="172" t="s">
        <v>839</v>
      </c>
    </row>
    <row r="602" s="174" customFormat="true" ht="12.8" hidden="false" customHeight="false" outlineLevel="0" collapsed="false">
      <c r="B602" s="175"/>
      <c r="D602" s="176" t="s">
        <v>183</v>
      </c>
      <c r="E602" s="177"/>
      <c r="F602" s="178" t="s">
        <v>332</v>
      </c>
      <c r="H602" s="177"/>
      <c r="L602" s="175"/>
      <c r="M602" s="179"/>
      <c r="N602" s="180"/>
      <c r="O602" s="180"/>
      <c r="P602" s="180"/>
      <c r="Q602" s="180"/>
      <c r="R602" s="180"/>
      <c r="S602" s="180"/>
      <c r="T602" s="181"/>
      <c r="AT602" s="177" t="s">
        <v>183</v>
      </c>
      <c r="AU602" s="177" t="s">
        <v>77</v>
      </c>
      <c r="AV602" s="174" t="s">
        <v>77</v>
      </c>
      <c r="AW602" s="174" t="s">
        <v>26</v>
      </c>
      <c r="AX602" s="174" t="s">
        <v>69</v>
      </c>
      <c r="AY602" s="177" t="s">
        <v>177</v>
      </c>
    </row>
    <row r="603" s="182" customFormat="true" ht="12.8" hidden="false" customHeight="false" outlineLevel="0" collapsed="false">
      <c r="B603" s="183"/>
      <c r="D603" s="176" t="s">
        <v>183</v>
      </c>
      <c r="E603" s="184"/>
      <c r="F603" s="185" t="s">
        <v>840</v>
      </c>
      <c r="H603" s="186" t="n">
        <v>191.092</v>
      </c>
      <c r="L603" s="183"/>
      <c r="M603" s="187"/>
      <c r="N603" s="188"/>
      <c r="O603" s="188"/>
      <c r="P603" s="188"/>
      <c r="Q603" s="188"/>
      <c r="R603" s="188"/>
      <c r="S603" s="188"/>
      <c r="T603" s="189"/>
      <c r="AT603" s="184" t="s">
        <v>183</v>
      </c>
      <c r="AU603" s="184" t="s">
        <v>77</v>
      </c>
      <c r="AV603" s="182" t="s">
        <v>79</v>
      </c>
      <c r="AW603" s="182" t="s">
        <v>26</v>
      </c>
      <c r="AX603" s="182" t="s">
        <v>69</v>
      </c>
      <c r="AY603" s="184" t="s">
        <v>177</v>
      </c>
    </row>
    <row r="604" s="190" customFormat="true" ht="12.8" hidden="false" customHeight="false" outlineLevel="0" collapsed="false">
      <c r="B604" s="191"/>
      <c r="D604" s="176" t="s">
        <v>183</v>
      </c>
      <c r="E604" s="192"/>
      <c r="F604" s="193" t="s">
        <v>187</v>
      </c>
      <c r="H604" s="194" t="n">
        <v>191.092</v>
      </c>
      <c r="L604" s="191"/>
      <c r="M604" s="195"/>
      <c r="N604" s="196"/>
      <c r="O604" s="196"/>
      <c r="P604" s="196"/>
      <c r="Q604" s="196"/>
      <c r="R604" s="196"/>
      <c r="S604" s="196"/>
      <c r="T604" s="197"/>
      <c r="AT604" s="192" t="s">
        <v>183</v>
      </c>
      <c r="AU604" s="192" t="s">
        <v>77</v>
      </c>
      <c r="AV604" s="190" t="s">
        <v>178</v>
      </c>
      <c r="AW604" s="190" t="s">
        <v>26</v>
      </c>
      <c r="AX604" s="190" t="s">
        <v>77</v>
      </c>
      <c r="AY604" s="192" t="s">
        <v>177</v>
      </c>
    </row>
    <row r="605" s="22" customFormat="true" ht="21.75" hidden="false" customHeight="true" outlineLevel="0" collapsed="false">
      <c r="A605" s="17"/>
      <c r="B605" s="160"/>
      <c r="C605" s="161" t="s">
        <v>841</v>
      </c>
      <c r="D605" s="161" t="s">
        <v>179</v>
      </c>
      <c r="E605" s="162" t="s">
        <v>842</v>
      </c>
      <c r="F605" s="163" t="s">
        <v>843</v>
      </c>
      <c r="G605" s="164" t="s">
        <v>723</v>
      </c>
      <c r="H605" s="165" t="n">
        <v>159.533</v>
      </c>
      <c r="I605" s="166"/>
      <c r="J605" s="166" t="n">
        <f aca="false">ROUND(I605*H605,2)</f>
        <v>0</v>
      </c>
      <c r="K605" s="167"/>
      <c r="L605" s="18"/>
      <c r="M605" s="168"/>
      <c r="N605" s="169" t="s">
        <v>34</v>
      </c>
      <c r="O605" s="170" t="n">
        <v>0</v>
      </c>
      <c r="P605" s="170" t="n">
        <f aca="false">O605*H605</f>
        <v>0</v>
      </c>
      <c r="Q605" s="170" t="n">
        <v>0</v>
      </c>
      <c r="R605" s="170" t="n">
        <f aca="false">Q605*H605</f>
        <v>0</v>
      </c>
      <c r="S605" s="170" t="n">
        <v>0</v>
      </c>
      <c r="T605" s="171" t="n">
        <f aca="false">S605*H605</f>
        <v>0</v>
      </c>
      <c r="U605" s="17"/>
      <c r="V605" s="17"/>
      <c r="W605" s="17"/>
      <c r="X605" s="17"/>
      <c r="Y605" s="17"/>
      <c r="Z605" s="17"/>
      <c r="AA605" s="17"/>
      <c r="AB605" s="17"/>
      <c r="AC605" s="17"/>
      <c r="AD605" s="17"/>
      <c r="AE605" s="17"/>
      <c r="AR605" s="172" t="s">
        <v>214</v>
      </c>
      <c r="AT605" s="172" t="s">
        <v>179</v>
      </c>
      <c r="AU605" s="172" t="s">
        <v>77</v>
      </c>
      <c r="AY605" s="3" t="s">
        <v>177</v>
      </c>
      <c r="BE605" s="173" t="n">
        <f aca="false">IF(N605="základní",J605,0)</f>
        <v>0</v>
      </c>
      <c r="BF605" s="173" t="n">
        <f aca="false">IF(N605="snížená",J605,0)</f>
        <v>0</v>
      </c>
      <c r="BG605" s="173" t="n">
        <f aca="false">IF(N605="zákl. přenesená",J605,0)</f>
        <v>0</v>
      </c>
      <c r="BH605" s="173" t="n">
        <f aca="false">IF(N605="sníž. přenesená",J605,0)</f>
        <v>0</v>
      </c>
      <c r="BI605" s="173" t="n">
        <f aca="false">IF(N605="nulová",J605,0)</f>
        <v>0</v>
      </c>
      <c r="BJ605" s="3" t="s">
        <v>77</v>
      </c>
      <c r="BK605" s="173" t="n">
        <f aca="false">ROUND(I605*H605,2)</f>
        <v>0</v>
      </c>
      <c r="BL605" s="3" t="s">
        <v>214</v>
      </c>
      <c r="BM605" s="172" t="s">
        <v>844</v>
      </c>
    </row>
    <row r="606" s="174" customFormat="true" ht="12.8" hidden="false" customHeight="false" outlineLevel="0" collapsed="false">
      <c r="B606" s="175"/>
      <c r="D606" s="176" t="s">
        <v>183</v>
      </c>
      <c r="E606" s="177"/>
      <c r="F606" s="178" t="s">
        <v>332</v>
      </c>
      <c r="H606" s="177"/>
      <c r="L606" s="175"/>
      <c r="M606" s="179"/>
      <c r="N606" s="180"/>
      <c r="O606" s="180"/>
      <c r="P606" s="180"/>
      <c r="Q606" s="180"/>
      <c r="R606" s="180"/>
      <c r="S606" s="180"/>
      <c r="T606" s="181"/>
      <c r="AT606" s="177" t="s">
        <v>183</v>
      </c>
      <c r="AU606" s="177" t="s">
        <v>77</v>
      </c>
      <c r="AV606" s="174" t="s">
        <v>77</v>
      </c>
      <c r="AW606" s="174" t="s">
        <v>26</v>
      </c>
      <c r="AX606" s="174" t="s">
        <v>69</v>
      </c>
      <c r="AY606" s="177" t="s">
        <v>177</v>
      </c>
    </row>
    <row r="607" s="182" customFormat="true" ht="19.5" hidden="false" customHeight="false" outlineLevel="0" collapsed="false">
      <c r="B607" s="183"/>
      <c r="D607" s="176" t="s">
        <v>183</v>
      </c>
      <c r="E607" s="184"/>
      <c r="F607" s="185" t="s">
        <v>845</v>
      </c>
      <c r="H607" s="186" t="n">
        <v>159.533</v>
      </c>
      <c r="L607" s="183"/>
      <c r="M607" s="187"/>
      <c r="N607" s="188"/>
      <c r="O607" s="188"/>
      <c r="P607" s="188"/>
      <c r="Q607" s="188"/>
      <c r="R607" s="188"/>
      <c r="S607" s="188"/>
      <c r="T607" s="189"/>
      <c r="AT607" s="184" t="s">
        <v>183</v>
      </c>
      <c r="AU607" s="184" t="s">
        <v>77</v>
      </c>
      <c r="AV607" s="182" t="s">
        <v>79</v>
      </c>
      <c r="AW607" s="182" t="s">
        <v>26</v>
      </c>
      <c r="AX607" s="182" t="s">
        <v>69</v>
      </c>
      <c r="AY607" s="184" t="s">
        <v>177</v>
      </c>
    </row>
    <row r="608" s="190" customFormat="true" ht="12.8" hidden="false" customHeight="false" outlineLevel="0" collapsed="false">
      <c r="B608" s="191"/>
      <c r="D608" s="176" t="s">
        <v>183</v>
      </c>
      <c r="E608" s="192"/>
      <c r="F608" s="193" t="s">
        <v>187</v>
      </c>
      <c r="H608" s="194" t="n">
        <v>159.533</v>
      </c>
      <c r="L608" s="191"/>
      <c r="M608" s="195"/>
      <c r="N608" s="196"/>
      <c r="O608" s="196"/>
      <c r="P608" s="196"/>
      <c r="Q608" s="196"/>
      <c r="R608" s="196"/>
      <c r="S608" s="196"/>
      <c r="T608" s="197"/>
      <c r="AT608" s="192" t="s">
        <v>183</v>
      </c>
      <c r="AU608" s="192" t="s">
        <v>77</v>
      </c>
      <c r="AV608" s="190" t="s">
        <v>178</v>
      </c>
      <c r="AW608" s="190" t="s">
        <v>26</v>
      </c>
      <c r="AX608" s="190" t="s">
        <v>77</v>
      </c>
      <c r="AY608" s="192" t="s">
        <v>177</v>
      </c>
    </row>
    <row r="609" s="22" customFormat="true" ht="21.75" hidden="false" customHeight="true" outlineLevel="0" collapsed="false">
      <c r="A609" s="17"/>
      <c r="B609" s="160"/>
      <c r="C609" s="161" t="s">
        <v>650</v>
      </c>
      <c r="D609" s="161" t="s">
        <v>179</v>
      </c>
      <c r="E609" s="162" t="s">
        <v>846</v>
      </c>
      <c r="F609" s="163" t="s">
        <v>847</v>
      </c>
      <c r="G609" s="164" t="s">
        <v>589</v>
      </c>
      <c r="H609" s="165" t="n">
        <v>327.172</v>
      </c>
      <c r="I609" s="166"/>
      <c r="J609" s="166" t="n">
        <f aca="false">ROUND(I609*H609,2)</f>
        <v>0</v>
      </c>
      <c r="K609" s="167"/>
      <c r="L609" s="18"/>
      <c r="M609" s="168"/>
      <c r="N609" s="169" t="s">
        <v>34</v>
      </c>
      <c r="O609" s="170" t="n">
        <v>0</v>
      </c>
      <c r="P609" s="170" t="n">
        <f aca="false">O609*H609</f>
        <v>0</v>
      </c>
      <c r="Q609" s="170" t="n">
        <v>0</v>
      </c>
      <c r="R609" s="170" t="n">
        <f aca="false">Q609*H609</f>
        <v>0</v>
      </c>
      <c r="S609" s="170" t="n">
        <v>0</v>
      </c>
      <c r="T609" s="171" t="n">
        <f aca="false">S609*H609</f>
        <v>0</v>
      </c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  <c r="AE609" s="17"/>
      <c r="AR609" s="172" t="s">
        <v>214</v>
      </c>
      <c r="AT609" s="172" t="s">
        <v>179</v>
      </c>
      <c r="AU609" s="172" t="s">
        <v>77</v>
      </c>
      <c r="AY609" s="3" t="s">
        <v>177</v>
      </c>
      <c r="BE609" s="173" t="n">
        <f aca="false">IF(N609="základní",J609,0)</f>
        <v>0</v>
      </c>
      <c r="BF609" s="173" t="n">
        <f aca="false">IF(N609="snížená",J609,0)</f>
        <v>0</v>
      </c>
      <c r="BG609" s="173" t="n">
        <f aca="false">IF(N609="zákl. přenesená",J609,0)</f>
        <v>0</v>
      </c>
      <c r="BH609" s="173" t="n">
        <f aca="false">IF(N609="sníž. přenesená",J609,0)</f>
        <v>0</v>
      </c>
      <c r="BI609" s="173" t="n">
        <f aca="false">IF(N609="nulová",J609,0)</f>
        <v>0</v>
      </c>
      <c r="BJ609" s="3" t="s">
        <v>77</v>
      </c>
      <c r="BK609" s="173" t="n">
        <f aca="false">ROUND(I609*H609,2)</f>
        <v>0</v>
      </c>
      <c r="BL609" s="3" t="s">
        <v>214</v>
      </c>
      <c r="BM609" s="172" t="s">
        <v>848</v>
      </c>
    </row>
    <row r="610" s="149" customFormat="true" ht="22.9" hidden="false" customHeight="true" outlineLevel="0" collapsed="false">
      <c r="B610" s="150"/>
      <c r="D610" s="151" t="s">
        <v>68</v>
      </c>
      <c r="E610" s="198" t="s">
        <v>849</v>
      </c>
      <c r="F610" s="198" t="s">
        <v>850</v>
      </c>
      <c r="J610" s="199" t="n">
        <f aca="false">BK610</f>
        <v>0</v>
      </c>
      <c r="L610" s="150"/>
      <c r="M610" s="154"/>
      <c r="N610" s="155"/>
      <c r="O610" s="155"/>
      <c r="P610" s="156" t="n">
        <v>0</v>
      </c>
      <c r="Q610" s="155"/>
      <c r="R610" s="156" t="n">
        <v>0</v>
      </c>
      <c r="S610" s="155"/>
      <c r="T610" s="157" t="n">
        <v>0</v>
      </c>
      <c r="AR610" s="151" t="s">
        <v>77</v>
      </c>
      <c r="AT610" s="158" t="s">
        <v>68</v>
      </c>
      <c r="AU610" s="158" t="s">
        <v>77</v>
      </c>
      <c r="AY610" s="151" t="s">
        <v>177</v>
      </c>
      <c r="BK610" s="159" t="n">
        <v>0</v>
      </c>
    </row>
    <row r="611" s="149" customFormat="true" ht="25.9" hidden="false" customHeight="true" outlineLevel="0" collapsed="false">
      <c r="B611" s="150"/>
      <c r="D611" s="151" t="s">
        <v>68</v>
      </c>
      <c r="E611" s="152" t="s">
        <v>851</v>
      </c>
      <c r="F611" s="152" t="s">
        <v>852</v>
      </c>
      <c r="J611" s="153" t="n">
        <f aca="false">BK611</f>
        <v>0</v>
      </c>
      <c r="L611" s="150"/>
      <c r="M611" s="154"/>
      <c r="N611" s="155"/>
      <c r="O611" s="155"/>
      <c r="P611" s="156" t="n">
        <f aca="false">SUM(P612:P628)</f>
        <v>0</v>
      </c>
      <c r="Q611" s="155"/>
      <c r="R611" s="156" t="n">
        <f aca="false">SUM(R612:R628)</f>
        <v>0</v>
      </c>
      <c r="S611" s="155"/>
      <c r="T611" s="157" t="n">
        <f aca="false">SUM(T612:T628)</f>
        <v>0</v>
      </c>
      <c r="AR611" s="151" t="s">
        <v>79</v>
      </c>
      <c r="AT611" s="158" t="s">
        <v>68</v>
      </c>
      <c r="AU611" s="158" t="s">
        <v>69</v>
      </c>
      <c r="AY611" s="151" t="s">
        <v>177</v>
      </c>
      <c r="BK611" s="159" t="n">
        <f aca="false">SUM(BK612:BK628)</f>
        <v>0</v>
      </c>
    </row>
    <row r="612" s="22" customFormat="true" ht="21.75" hidden="false" customHeight="true" outlineLevel="0" collapsed="false">
      <c r="A612" s="17"/>
      <c r="B612" s="160"/>
      <c r="C612" s="161" t="s">
        <v>853</v>
      </c>
      <c r="D612" s="161" t="s">
        <v>179</v>
      </c>
      <c r="E612" s="162" t="s">
        <v>854</v>
      </c>
      <c r="F612" s="163" t="s">
        <v>855</v>
      </c>
      <c r="G612" s="164" t="s">
        <v>223</v>
      </c>
      <c r="H612" s="165" t="n">
        <v>46.8</v>
      </c>
      <c r="I612" s="166"/>
      <c r="J612" s="166" t="n">
        <f aca="false">ROUND(I612*H612,2)</f>
        <v>0</v>
      </c>
      <c r="K612" s="167"/>
      <c r="L612" s="18"/>
      <c r="M612" s="168"/>
      <c r="N612" s="169" t="s">
        <v>34</v>
      </c>
      <c r="O612" s="170" t="n">
        <v>0</v>
      </c>
      <c r="P612" s="170" t="n">
        <f aca="false">O612*H612</f>
        <v>0</v>
      </c>
      <c r="Q612" s="170" t="n">
        <v>0</v>
      </c>
      <c r="R612" s="170" t="n">
        <f aca="false">Q612*H612</f>
        <v>0</v>
      </c>
      <c r="S612" s="170" t="n">
        <v>0</v>
      </c>
      <c r="T612" s="171" t="n">
        <f aca="false">S612*H612</f>
        <v>0</v>
      </c>
      <c r="U612" s="17"/>
      <c r="V612" s="17"/>
      <c r="W612" s="17"/>
      <c r="X612" s="17"/>
      <c r="Y612" s="17"/>
      <c r="Z612" s="17"/>
      <c r="AA612" s="17"/>
      <c r="AB612" s="17"/>
      <c r="AC612" s="17"/>
      <c r="AD612" s="17"/>
      <c r="AE612" s="17"/>
      <c r="AR612" s="172" t="s">
        <v>214</v>
      </c>
      <c r="AT612" s="172" t="s">
        <v>179</v>
      </c>
      <c r="AU612" s="172" t="s">
        <v>77</v>
      </c>
      <c r="AY612" s="3" t="s">
        <v>177</v>
      </c>
      <c r="BE612" s="173" t="n">
        <f aca="false">IF(N612="základní",J612,0)</f>
        <v>0</v>
      </c>
      <c r="BF612" s="173" t="n">
        <f aca="false">IF(N612="snížená",J612,0)</f>
        <v>0</v>
      </c>
      <c r="BG612" s="173" t="n">
        <f aca="false">IF(N612="zákl. přenesená",J612,0)</f>
        <v>0</v>
      </c>
      <c r="BH612" s="173" t="n">
        <f aca="false">IF(N612="sníž. přenesená",J612,0)</f>
        <v>0</v>
      </c>
      <c r="BI612" s="173" t="n">
        <f aca="false">IF(N612="nulová",J612,0)</f>
        <v>0</v>
      </c>
      <c r="BJ612" s="3" t="s">
        <v>77</v>
      </c>
      <c r="BK612" s="173" t="n">
        <f aca="false">ROUND(I612*H612,2)</f>
        <v>0</v>
      </c>
      <c r="BL612" s="3" t="s">
        <v>214</v>
      </c>
      <c r="BM612" s="172" t="s">
        <v>856</v>
      </c>
    </row>
    <row r="613" s="174" customFormat="true" ht="12.8" hidden="false" customHeight="false" outlineLevel="0" collapsed="false">
      <c r="B613" s="175"/>
      <c r="D613" s="176" t="s">
        <v>183</v>
      </c>
      <c r="E613" s="177"/>
      <c r="F613" s="178" t="s">
        <v>857</v>
      </c>
      <c r="H613" s="177"/>
      <c r="L613" s="175"/>
      <c r="M613" s="179"/>
      <c r="N613" s="180"/>
      <c r="O613" s="180"/>
      <c r="P613" s="180"/>
      <c r="Q613" s="180"/>
      <c r="R613" s="180"/>
      <c r="S613" s="180"/>
      <c r="T613" s="181"/>
      <c r="AT613" s="177" t="s">
        <v>183</v>
      </c>
      <c r="AU613" s="177" t="s">
        <v>77</v>
      </c>
      <c r="AV613" s="174" t="s">
        <v>77</v>
      </c>
      <c r="AW613" s="174" t="s">
        <v>26</v>
      </c>
      <c r="AX613" s="174" t="s">
        <v>69</v>
      </c>
      <c r="AY613" s="177" t="s">
        <v>177</v>
      </c>
    </row>
    <row r="614" s="182" customFormat="true" ht="12.8" hidden="false" customHeight="false" outlineLevel="0" collapsed="false">
      <c r="B614" s="183"/>
      <c r="D614" s="176" t="s">
        <v>183</v>
      </c>
      <c r="E614" s="184"/>
      <c r="F614" s="185" t="s">
        <v>858</v>
      </c>
      <c r="H614" s="186" t="n">
        <v>46.8</v>
      </c>
      <c r="L614" s="183"/>
      <c r="M614" s="187"/>
      <c r="N614" s="188"/>
      <c r="O614" s="188"/>
      <c r="P614" s="188"/>
      <c r="Q614" s="188"/>
      <c r="R614" s="188"/>
      <c r="S614" s="188"/>
      <c r="T614" s="189"/>
      <c r="AT614" s="184" t="s">
        <v>183</v>
      </c>
      <c r="AU614" s="184" t="s">
        <v>77</v>
      </c>
      <c r="AV614" s="182" t="s">
        <v>79</v>
      </c>
      <c r="AW614" s="182" t="s">
        <v>26</v>
      </c>
      <c r="AX614" s="182" t="s">
        <v>69</v>
      </c>
      <c r="AY614" s="184" t="s">
        <v>177</v>
      </c>
    </row>
    <row r="615" s="190" customFormat="true" ht="12.8" hidden="false" customHeight="false" outlineLevel="0" collapsed="false">
      <c r="B615" s="191"/>
      <c r="D615" s="176" t="s">
        <v>183</v>
      </c>
      <c r="E615" s="192"/>
      <c r="F615" s="193" t="s">
        <v>187</v>
      </c>
      <c r="H615" s="194" t="n">
        <v>46.8</v>
      </c>
      <c r="L615" s="191"/>
      <c r="M615" s="195"/>
      <c r="N615" s="196"/>
      <c r="O615" s="196"/>
      <c r="P615" s="196"/>
      <c r="Q615" s="196"/>
      <c r="R615" s="196"/>
      <c r="S615" s="196"/>
      <c r="T615" s="197"/>
      <c r="AT615" s="192" t="s">
        <v>183</v>
      </c>
      <c r="AU615" s="192" t="s">
        <v>77</v>
      </c>
      <c r="AV615" s="190" t="s">
        <v>178</v>
      </c>
      <c r="AW615" s="190" t="s">
        <v>26</v>
      </c>
      <c r="AX615" s="190" t="s">
        <v>77</v>
      </c>
      <c r="AY615" s="192" t="s">
        <v>177</v>
      </c>
    </row>
    <row r="616" s="22" customFormat="true" ht="16.5" hidden="false" customHeight="true" outlineLevel="0" collapsed="false">
      <c r="A616" s="17"/>
      <c r="B616" s="160"/>
      <c r="C616" s="161" t="s">
        <v>656</v>
      </c>
      <c r="D616" s="161" t="s">
        <v>179</v>
      </c>
      <c r="E616" s="162" t="s">
        <v>859</v>
      </c>
      <c r="F616" s="163" t="s">
        <v>860</v>
      </c>
      <c r="G616" s="164" t="s">
        <v>223</v>
      </c>
      <c r="H616" s="165" t="n">
        <v>46.8</v>
      </c>
      <c r="I616" s="166"/>
      <c r="J616" s="166" t="n">
        <f aca="false">ROUND(I616*H616,2)</f>
        <v>0</v>
      </c>
      <c r="K616" s="167"/>
      <c r="L616" s="18"/>
      <c r="M616" s="168"/>
      <c r="N616" s="169" t="s">
        <v>34</v>
      </c>
      <c r="O616" s="170" t="n">
        <v>0</v>
      </c>
      <c r="P616" s="170" t="n">
        <f aca="false">O616*H616</f>
        <v>0</v>
      </c>
      <c r="Q616" s="170" t="n">
        <v>0</v>
      </c>
      <c r="R616" s="170" t="n">
        <f aca="false">Q616*H616</f>
        <v>0</v>
      </c>
      <c r="S616" s="170" t="n">
        <v>0</v>
      </c>
      <c r="T616" s="171" t="n">
        <f aca="false">S616*H616</f>
        <v>0</v>
      </c>
      <c r="U616" s="17"/>
      <c r="V616" s="17"/>
      <c r="W616" s="17"/>
      <c r="X616" s="17"/>
      <c r="Y616" s="17"/>
      <c r="Z616" s="17"/>
      <c r="AA616" s="17"/>
      <c r="AB616" s="17"/>
      <c r="AC616" s="17"/>
      <c r="AD616" s="17"/>
      <c r="AE616" s="17"/>
      <c r="AR616" s="172" t="s">
        <v>214</v>
      </c>
      <c r="AT616" s="172" t="s">
        <v>179</v>
      </c>
      <c r="AU616" s="172" t="s">
        <v>77</v>
      </c>
      <c r="AY616" s="3" t="s">
        <v>177</v>
      </c>
      <c r="BE616" s="173" t="n">
        <f aca="false">IF(N616="základní",J616,0)</f>
        <v>0</v>
      </c>
      <c r="BF616" s="173" t="n">
        <f aca="false">IF(N616="snížená",J616,0)</f>
        <v>0</v>
      </c>
      <c r="BG616" s="173" t="n">
        <f aca="false">IF(N616="zákl. přenesená",J616,0)</f>
        <v>0</v>
      </c>
      <c r="BH616" s="173" t="n">
        <f aca="false">IF(N616="sníž. přenesená",J616,0)</f>
        <v>0</v>
      </c>
      <c r="BI616" s="173" t="n">
        <f aca="false">IF(N616="nulová",J616,0)</f>
        <v>0</v>
      </c>
      <c r="BJ616" s="3" t="s">
        <v>77</v>
      </c>
      <c r="BK616" s="173" t="n">
        <f aca="false">ROUND(I616*H616,2)</f>
        <v>0</v>
      </c>
      <c r="BL616" s="3" t="s">
        <v>214</v>
      </c>
      <c r="BM616" s="172" t="s">
        <v>861</v>
      </c>
    </row>
    <row r="617" s="174" customFormat="true" ht="12.8" hidden="false" customHeight="false" outlineLevel="0" collapsed="false">
      <c r="B617" s="175"/>
      <c r="D617" s="176" t="s">
        <v>183</v>
      </c>
      <c r="E617" s="177"/>
      <c r="F617" s="178" t="s">
        <v>857</v>
      </c>
      <c r="H617" s="177"/>
      <c r="L617" s="175"/>
      <c r="M617" s="179"/>
      <c r="N617" s="180"/>
      <c r="O617" s="180"/>
      <c r="P617" s="180"/>
      <c r="Q617" s="180"/>
      <c r="R617" s="180"/>
      <c r="S617" s="180"/>
      <c r="T617" s="181"/>
      <c r="AT617" s="177" t="s">
        <v>183</v>
      </c>
      <c r="AU617" s="177" t="s">
        <v>77</v>
      </c>
      <c r="AV617" s="174" t="s">
        <v>77</v>
      </c>
      <c r="AW617" s="174" t="s">
        <v>26</v>
      </c>
      <c r="AX617" s="174" t="s">
        <v>69</v>
      </c>
      <c r="AY617" s="177" t="s">
        <v>177</v>
      </c>
    </row>
    <row r="618" s="182" customFormat="true" ht="12.8" hidden="false" customHeight="false" outlineLevel="0" collapsed="false">
      <c r="B618" s="183"/>
      <c r="D618" s="176" t="s">
        <v>183</v>
      </c>
      <c r="E618" s="184"/>
      <c r="F618" s="185" t="s">
        <v>858</v>
      </c>
      <c r="H618" s="186" t="n">
        <v>46.8</v>
      </c>
      <c r="L618" s="183"/>
      <c r="M618" s="187"/>
      <c r="N618" s="188"/>
      <c r="O618" s="188"/>
      <c r="P618" s="188"/>
      <c r="Q618" s="188"/>
      <c r="R618" s="188"/>
      <c r="S618" s="188"/>
      <c r="T618" s="189"/>
      <c r="AT618" s="184" t="s">
        <v>183</v>
      </c>
      <c r="AU618" s="184" t="s">
        <v>77</v>
      </c>
      <c r="AV618" s="182" t="s">
        <v>79</v>
      </c>
      <c r="AW618" s="182" t="s">
        <v>26</v>
      </c>
      <c r="AX618" s="182" t="s">
        <v>69</v>
      </c>
      <c r="AY618" s="184" t="s">
        <v>177</v>
      </c>
    </row>
    <row r="619" s="190" customFormat="true" ht="12.8" hidden="false" customHeight="false" outlineLevel="0" collapsed="false">
      <c r="B619" s="191"/>
      <c r="D619" s="176" t="s">
        <v>183</v>
      </c>
      <c r="E619" s="192"/>
      <c r="F619" s="193" t="s">
        <v>187</v>
      </c>
      <c r="H619" s="194" t="n">
        <v>46.8</v>
      </c>
      <c r="L619" s="191"/>
      <c r="M619" s="195"/>
      <c r="N619" s="196"/>
      <c r="O619" s="196"/>
      <c r="P619" s="196"/>
      <c r="Q619" s="196"/>
      <c r="R619" s="196"/>
      <c r="S619" s="196"/>
      <c r="T619" s="197"/>
      <c r="AT619" s="192" t="s">
        <v>183</v>
      </c>
      <c r="AU619" s="192" t="s">
        <v>77</v>
      </c>
      <c r="AV619" s="190" t="s">
        <v>178</v>
      </c>
      <c r="AW619" s="190" t="s">
        <v>26</v>
      </c>
      <c r="AX619" s="190" t="s">
        <v>77</v>
      </c>
      <c r="AY619" s="192" t="s">
        <v>177</v>
      </c>
    </row>
    <row r="620" s="22" customFormat="true" ht="16.5" hidden="false" customHeight="true" outlineLevel="0" collapsed="false">
      <c r="A620" s="17"/>
      <c r="B620" s="160"/>
      <c r="C620" s="161" t="s">
        <v>656</v>
      </c>
      <c r="D620" s="161" t="s">
        <v>179</v>
      </c>
      <c r="E620" s="162" t="s">
        <v>862</v>
      </c>
      <c r="F620" s="163" t="s">
        <v>863</v>
      </c>
      <c r="G620" s="164" t="s">
        <v>223</v>
      </c>
      <c r="H620" s="165" t="n">
        <v>46.8</v>
      </c>
      <c r="I620" s="166"/>
      <c r="J620" s="166" t="n">
        <f aca="false">ROUND(I620*H620,2)</f>
        <v>0</v>
      </c>
      <c r="K620" s="167"/>
      <c r="L620" s="18"/>
      <c r="M620" s="168"/>
      <c r="N620" s="169" t="s">
        <v>34</v>
      </c>
      <c r="O620" s="170" t="n">
        <v>0</v>
      </c>
      <c r="P620" s="170" t="n">
        <f aca="false">O620*H620</f>
        <v>0</v>
      </c>
      <c r="Q620" s="170" t="n">
        <v>0</v>
      </c>
      <c r="R620" s="170" t="n">
        <f aca="false">Q620*H620</f>
        <v>0</v>
      </c>
      <c r="S620" s="170" t="n">
        <v>0</v>
      </c>
      <c r="T620" s="171" t="n">
        <f aca="false">S620*H620</f>
        <v>0</v>
      </c>
      <c r="U620" s="17"/>
      <c r="V620" s="17"/>
      <c r="W620" s="17"/>
      <c r="X620" s="17"/>
      <c r="Y620" s="17"/>
      <c r="Z620" s="17"/>
      <c r="AA620" s="17"/>
      <c r="AB620" s="17"/>
      <c r="AC620" s="17"/>
      <c r="AD620" s="17"/>
      <c r="AE620" s="17"/>
      <c r="AR620" s="172" t="s">
        <v>214</v>
      </c>
      <c r="AT620" s="172" t="s">
        <v>179</v>
      </c>
      <c r="AU620" s="172" t="s">
        <v>77</v>
      </c>
      <c r="AY620" s="3" t="s">
        <v>177</v>
      </c>
      <c r="BE620" s="173" t="n">
        <f aca="false">IF(N620="základní",J620,0)</f>
        <v>0</v>
      </c>
      <c r="BF620" s="173" t="n">
        <f aca="false">IF(N620="snížená",J620,0)</f>
        <v>0</v>
      </c>
      <c r="BG620" s="173" t="n">
        <f aca="false">IF(N620="zákl. přenesená",J620,0)</f>
        <v>0</v>
      </c>
      <c r="BH620" s="173" t="n">
        <f aca="false">IF(N620="sníž. přenesená",J620,0)</f>
        <v>0</v>
      </c>
      <c r="BI620" s="173" t="n">
        <f aca="false">IF(N620="nulová",J620,0)</f>
        <v>0</v>
      </c>
      <c r="BJ620" s="3" t="s">
        <v>77</v>
      </c>
      <c r="BK620" s="173" t="n">
        <f aca="false">ROUND(I620*H620,2)</f>
        <v>0</v>
      </c>
      <c r="BL620" s="3" t="s">
        <v>214</v>
      </c>
      <c r="BM620" s="172" t="s">
        <v>864</v>
      </c>
    </row>
    <row r="621" s="174" customFormat="true" ht="12.8" hidden="false" customHeight="false" outlineLevel="0" collapsed="false">
      <c r="B621" s="175"/>
      <c r="D621" s="176" t="s">
        <v>183</v>
      </c>
      <c r="E621" s="177"/>
      <c r="F621" s="178" t="s">
        <v>857</v>
      </c>
      <c r="H621" s="177"/>
      <c r="L621" s="175"/>
      <c r="M621" s="179"/>
      <c r="N621" s="180"/>
      <c r="O621" s="180"/>
      <c r="P621" s="180"/>
      <c r="Q621" s="180"/>
      <c r="R621" s="180"/>
      <c r="S621" s="180"/>
      <c r="T621" s="181"/>
      <c r="AT621" s="177" t="s">
        <v>183</v>
      </c>
      <c r="AU621" s="177" t="s">
        <v>77</v>
      </c>
      <c r="AV621" s="174" t="s">
        <v>77</v>
      </c>
      <c r="AW621" s="174" t="s">
        <v>26</v>
      </c>
      <c r="AX621" s="174" t="s">
        <v>69</v>
      </c>
      <c r="AY621" s="177" t="s">
        <v>177</v>
      </c>
    </row>
    <row r="622" s="182" customFormat="true" ht="12.8" hidden="false" customHeight="false" outlineLevel="0" collapsed="false">
      <c r="B622" s="183"/>
      <c r="D622" s="176" t="s">
        <v>183</v>
      </c>
      <c r="E622" s="184"/>
      <c r="F622" s="185" t="s">
        <v>858</v>
      </c>
      <c r="H622" s="186" t="n">
        <v>46.8</v>
      </c>
      <c r="L622" s="183"/>
      <c r="M622" s="187"/>
      <c r="N622" s="188"/>
      <c r="O622" s="188"/>
      <c r="P622" s="188"/>
      <c r="Q622" s="188"/>
      <c r="R622" s="188"/>
      <c r="S622" s="188"/>
      <c r="T622" s="189"/>
      <c r="AT622" s="184" t="s">
        <v>183</v>
      </c>
      <c r="AU622" s="184" t="s">
        <v>77</v>
      </c>
      <c r="AV622" s="182" t="s">
        <v>79</v>
      </c>
      <c r="AW622" s="182" t="s">
        <v>26</v>
      </c>
      <c r="AX622" s="182" t="s">
        <v>69</v>
      </c>
      <c r="AY622" s="184" t="s">
        <v>177</v>
      </c>
    </row>
    <row r="623" s="190" customFormat="true" ht="12.8" hidden="false" customHeight="false" outlineLevel="0" collapsed="false">
      <c r="B623" s="191"/>
      <c r="D623" s="176" t="s">
        <v>183</v>
      </c>
      <c r="E623" s="192"/>
      <c r="F623" s="193" t="s">
        <v>187</v>
      </c>
      <c r="H623" s="194" t="n">
        <v>46.8</v>
      </c>
      <c r="L623" s="191"/>
      <c r="M623" s="195"/>
      <c r="N623" s="196"/>
      <c r="O623" s="196"/>
      <c r="P623" s="196"/>
      <c r="Q623" s="196"/>
      <c r="R623" s="196"/>
      <c r="S623" s="196"/>
      <c r="T623" s="197"/>
      <c r="AT623" s="192" t="s">
        <v>183</v>
      </c>
      <c r="AU623" s="192" t="s">
        <v>77</v>
      </c>
      <c r="AV623" s="190" t="s">
        <v>178</v>
      </c>
      <c r="AW623" s="190" t="s">
        <v>26</v>
      </c>
      <c r="AX623" s="190" t="s">
        <v>77</v>
      </c>
      <c r="AY623" s="192" t="s">
        <v>177</v>
      </c>
    </row>
    <row r="624" s="22" customFormat="true" ht="21.75" hidden="false" customHeight="true" outlineLevel="0" collapsed="false">
      <c r="A624" s="17"/>
      <c r="B624" s="160"/>
      <c r="C624" s="161" t="s">
        <v>865</v>
      </c>
      <c r="D624" s="161" t="s">
        <v>179</v>
      </c>
      <c r="E624" s="162" t="s">
        <v>866</v>
      </c>
      <c r="F624" s="163" t="s">
        <v>867</v>
      </c>
      <c r="G624" s="164" t="s">
        <v>223</v>
      </c>
      <c r="H624" s="165" t="n">
        <v>5</v>
      </c>
      <c r="I624" s="166"/>
      <c r="J624" s="166" t="n">
        <f aca="false">ROUND(I624*H624,2)</f>
        <v>0</v>
      </c>
      <c r="K624" s="167"/>
      <c r="L624" s="18"/>
      <c r="M624" s="168"/>
      <c r="N624" s="169" t="s">
        <v>34</v>
      </c>
      <c r="O624" s="170" t="n">
        <v>0</v>
      </c>
      <c r="P624" s="170" t="n">
        <f aca="false">O624*H624</f>
        <v>0</v>
      </c>
      <c r="Q624" s="170" t="n">
        <v>0</v>
      </c>
      <c r="R624" s="170" t="n">
        <f aca="false">Q624*H624</f>
        <v>0</v>
      </c>
      <c r="S624" s="170" t="n">
        <v>0</v>
      </c>
      <c r="T624" s="171" t="n">
        <f aca="false">S624*H624</f>
        <v>0</v>
      </c>
      <c r="U624" s="17"/>
      <c r="V624" s="17"/>
      <c r="W624" s="17"/>
      <c r="X624" s="17"/>
      <c r="Y624" s="17"/>
      <c r="Z624" s="17"/>
      <c r="AA624" s="17"/>
      <c r="AB624" s="17"/>
      <c r="AC624" s="17"/>
      <c r="AD624" s="17"/>
      <c r="AE624" s="17"/>
      <c r="AR624" s="172" t="s">
        <v>214</v>
      </c>
      <c r="AT624" s="172" t="s">
        <v>179</v>
      </c>
      <c r="AU624" s="172" t="s">
        <v>77</v>
      </c>
      <c r="AY624" s="3" t="s">
        <v>177</v>
      </c>
      <c r="BE624" s="173" t="n">
        <f aca="false">IF(N624="základní",J624,0)</f>
        <v>0</v>
      </c>
      <c r="BF624" s="173" t="n">
        <f aca="false">IF(N624="snížená",J624,0)</f>
        <v>0</v>
      </c>
      <c r="BG624" s="173" t="n">
        <f aca="false">IF(N624="zákl. přenesená",J624,0)</f>
        <v>0</v>
      </c>
      <c r="BH624" s="173" t="n">
        <f aca="false">IF(N624="sníž. přenesená",J624,0)</f>
        <v>0</v>
      </c>
      <c r="BI624" s="173" t="n">
        <f aca="false">IF(N624="nulová",J624,0)</f>
        <v>0</v>
      </c>
      <c r="BJ624" s="3" t="s">
        <v>77</v>
      </c>
      <c r="BK624" s="173" t="n">
        <f aca="false">ROUND(I624*H624,2)</f>
        <v>0</v>
      </c>
      <c r="BL624" s="3" t="s">
        <v>214</v>
      </c>
      <c r="BM624" s="172" t="s">
        <v>868</v>
      </c>
    </row>
    <row r="625" s="174" customFormat="true" ht="19.5" hidden="false" customHeight="false" outlineLevel="0" collapsed="false">
      <c r="B625" s="175"/>
      <c r="D625" s="176" t="s">
        <v>183</v>
      </c>
      <c r="E625" s="177"/>
      <c r="F625" s="178" t="s">
        <v>869</v>
      </c>
      <c r="H625" s="177"/>
      <c r="L625" s="175"/>
      <c r="M625" s="179"/>
      <c r="N625" s="180"/>
      <c r="O625" s="180"/>
      <c r="P625" s="180"/>
      <c r="Q625" s="180"/>
      <c r="R625" s="180"/>
      <c r="S625" s="180"/>
      <c r="T625" s="181"/>
      <c r="AT625" s="177" t="s">
        <v>183</v>
      </c>
      <c r="AU625" s="177" t="s">
        <v>77</v>
      </c>
      <c r="AV625" s="174" t="s">
        <v>77</v>
      </c>
      <c r="AW625" s="174" t="s">
        <v>26</v>
      </c>
      <c r="AX625" s="174" t="s">
        <v>69</v>
      </c>
      <c r="AY625" s="177" t="s">
        <v>177</v>
      </c>
    </row>
    <row r="626" s="182" customFormat="true" ht="12.8" hidden="false" customHeight="false" outlineLevel="0" collapsed="false">
      <c r="B626" s="183"/>
      <c r="D626" s="176" t="s">
        <v>183</v>
      </c>
      <c r="E626" s="184"/>
      <c r="F626" s="185" t="s">
        <v>870</v>
      </c>
      <c r="H626" s="186" t="n">
        <v>5</v>
      </c>
      <c r="L626" s="183"/>
      <c r="M626" s="187"/>
      <c r="N626" s="188"/>
      <c r="O626" s="188"/>
      <c r="P626" s="188"/>
      <c r="Q626" s="188"/>
      <c r="R626" s="188"/>
      <c r="S626" s="188"/>
      <c r="T626" s="189"/>
      <c r="AT626" s="184" t="s">
        <v>183</v>
      </c>
      <c r="AU626" s="184" t="s">
        <v>77</v>
      </c>
      <c r="AV626" s="182" t="s">
        <v>79</v>
      </c>
      <c r="AW626" s="182" t="s">
        <v>26</v>
      </c>
      <c r="AX626" s="182" t="s">
        <v>69</v>
      </c>
      <c r="AY626" s="184" t="s">
        <v>177</v>
      </c>
    </row>
    <row r="627" s="190" customFormat="true" ht="12.8" hidden="false" customHeight="false" outlineLevel="0" collapsed="false">
      <c r="B627" s="191"/>
      <c r="D627" s="176" t="s">
        <v>183</v>
      </c>
      <c r="E627" s="192"/>
      <c r="F627" s="193" t="s">
        <v>187</v>
      </c>
      <c r="H627" s="194" t="n">
        <v>5</v>
      </c>
      <c r="L627" s="191"/>
      <c r="M627" s="195"/>
      <c r="N627" s="196"/>
      <c r="O627" s="196"/>
      <c r="P627" s="196"/>
      <c r="Q627" s="196"/>
      <c r="R627" s="196"/>
      <c r="S627" s="196"/>
      <c r="T627" s="197"/>
      <c r="AT627" s="192" t="s">
        <v>183</v>
      </c>
      <c r="AU627" s="192" t="s">
        <v>77</v>
      </c>
      <c r="AV627" s="190" t="s">
        <v>178</v>
      </c>
      <c r="AW627" s="190" t="s">
        <v>26</v>
      </c>
      <c r="AX627" s="190" t="s">
        <v>77</v>
      </c>
      <c r="AY627" s="192" t="s">
        <v>177</v>
      </c>
    </row>
    <row r="628" s="149" customFormat="true" ht="22.9" hidden="false" customHeight="true" outlineLevel="0" collapsed="false">
      <c r="B628" s="150"/>
      <c r="D628" s="151" t="s">
        <v>68</v>
      </c>
      <c r="E628" s="198" t="s">
        <v>871</v>
      </c>
      <c r="F628" s="198" t="s">
        <v>872</v>
      </c>
      <c r="J628" s="199" t="n">
        <f aca="false">BK628</f>
        <v>0</v>
      </c>
      <c r="L628" s="150"/>
      <c r="M628" s="154"/>
      <c r="N628" s="155"/>
      <c r="O628" s="155"/>
      <c r="P628" s="156" t="n">
        <v>0</v>
      </c>
      <c r="Q628" s="155"/>
      <c r="R628" s="156" t="n">
        <v>0</v>
      </c>
      <c r="S628" s="155"/>
      <c r="T628" s="157" t="n">
        <v>0</v>
      </c>
      <c r="AR628" s="151" t="s">
        <v>77</v>
      </c>
      <c r="AT628" s="158" t="s">
        <v>68</v>
      </c>
      <c r="AU628" s="158" t="s">
        <v>77</v>
      </c>
      <c r="AY628" s="151" t="s">
        <v>177</v>
      </c>
      <c r="BK628" s="159" t="n">
        <v>0</v>
      </c>
    </row>
    <row r="629" s="149" customFormat="true" ht="25.9" hidden="false" customHeight="true" outlineLevel="0" collapsed="false">
      <c r="B629" s="150"/>
      <c r="D629" s="151" t="s">
        <v>68</v>
      </c>
      <c r="E629" s="152" t="s">
        <v>873</v>
      </c>
      <c r="F629" s="152" t="s">
        <v>874</v>
      </c>
      <c r="J629" s="153" t="n">
        <f aca="false">BK629</f>
        <v>0</v>
      </c>
      <c r="L629" s="150"/>
      <c r="M629" s="154"/>
      <c r="N629" s="155"/>
      <c r="O629" s="155"/>
      <c r="P629" s="156" t="n">
        <f aca="false">SUM(P630:P636)</f>
        <v>0</v>
      </c>
      <c r="Q629" s="155"/>
      <c r="R629" s="156" t="n">
        <f aca="false">SUM(R630:R636)</f>
        <v>0</v>
      </c>
      <c r="S629" s="155"/>
      <c r="T629" s="157" t="n">
        <f aca="false">SUM(T630:T636)</f>
        <v>0</v>
      </c>
      <c r="AR629" s="151" t="s">
        <v>79</v>
      </c>
      <c r="AT629" s="158" t="s">
        <v>68</v>
      </c>
      <c r="AU629" s="158" t="s">
        <v>69</v>
      </c>
      <c r="AY629" s="151" t="s">
        <v>177</v>
      </c>
      <c r="BK629" s="159" t="n">
        <f aca="false">SUM(BK630:BK636)</f>
        <v>0</v>
      </c>
    </row>
    <row r="630" s="22" customFormat="true" ht="21.75" hidden="false" customHeight="true" outlineLevel="0" collapsed="false">
      <c r="A630" s="17"/>
      <c r="B630" s="160"/>
      <c r="C630" s="161" t="s">
        <v>659</v>
      </c>
      <c r="D630" s="161" t="s">
        <v>179</v>
      </c>
      <c r="E630" s="162" t="s">
        <v>875</v>
      </c>
      <c r="F630" s="163" t="s">
        <v>876</v>
      </c>
      <c r="G630" s="164" t="s">
        <v>223</v>
      </c>
      <c r="H630" s="165" t="n">
        <v>358</v>
      </c>
      <c r="I630" s="166"/>
      <c r="J630" s="166" t="n">
        <f aca="false">ROUND(I630*H630,2)</f>
        <v>0</v>
      </c>
      <c r="K630" s="167"/>
      <c r="L630" s="18"/>
      <c r="M630" s="168"/>
      <c r="N630" s="169" t="s">
        <v>34</v>
      </c>
      <c r="O630" s="170" t="n">
        <v>0</v>
      </c>
      <c r="P630" s="170" t="n">
        <f aca="false">O630*H630</f>
        <v>0</v>
      </c>
      <c r="Q630" s="170" t="n">
        <v>0</v>
      </c>
      <c r="R630" s="170" t="n">
        <f aca="false">Q630*H630</f>
        <v>0</v>
      </c>
      <c r="S630" s="170" t="n">
        <v>0</v>
      </c>
      <c r="T630" s="171" t="n">
        <f aca="false">S630*H630</f>
        <v>0</v>
      </c>
      <c r="U630" s="17"/>
      <c r="V630" s="17"/>
      <c r="W630" s="17"/>
      <c r="X630" s="17"/>
      <c r="Y630" s="17"/>
      <c r="Z630" s="17"/>
      <c r="AA630" s="17"/>
      <c r="AB630" s="17"/>
      <c r="AC630" s="17"/>
      <c r="AD630" s="17"/>
      <c r="AE630" s="17"/>
      <c r="AR630" s="172" t="s">
        <v>214</v>
      </c>
      <c r="AT630" s="172" t="s">
        <v>179</v>
      </c>
      <c r="AU630" s="172" t="s">
        <v>77</v>
      </c>
      <c r="AY630" s="3" t="s">
        <v>177</v>
      </c>
      <c r="BE630" s="173" t="n">
        <f aca="false">IF(N630="základní",J630,0)</f>
        <v>0</v>
      </c>
      <c r="BF630" s="173" t="n">
        <f aca="false">IF(N630="snížená",J630,0)</f>
        <v>0</v>
      </c>
      <c r="BG630" s="173" t="n">
        <f aca="false">IF(N630="zákl. přenesená",J630,0)</f>
        <v>0</v>
      </c>
      <c r="BH630" s="173" t="n">
        <f aca="false">IF(N630="sníž. přenesená",J630,0)</f>
        <v>0</v>
      </c>
      <c r="BI630" s="173" t="n">
        <f aca="false">IF(N630="nulová",J630,0)</f>
        <v>0</v>
      </c>
      <c r="BJ630" s="3" t="s">
        <v>77</v>
      </c>
      <c r="BK630" s="173" t="n">
        <f aca="false">ROUND(I630*H630,2)</f>
        <v>0</v>
      </c>
      <c r="BL630" s="3" t="s">
        <v>214</v>
      </c>
      <c r="BM630" s="172" t="s">
        <v>877</v>
      </c>
    </row>
    <row r="631" s="22" customFormat="true" ht="16.5" hidden="false" customHeight="true" outlineLevel="0" collapsed="false">
      <c r="A631" s="17"/>
      <c r="B631" s="160"/>
      <c r="C631" s="161" t="s">
        <v>878</v>
      </c>
      <c r="D631" s="161" t="s">
        <v>179</v>
      </c>
      <c r="E631" s="162" t="s">
        <v>879</v>
      </c>
      <c r="F631" s="163" t="s">
        <v>880</v>
      </c>
      <c r="G631" s="164" t="s">
        <v>223</v>
      </c>
      <c r="H631" s="165" t="n">
        <v>1107</v>
      </c>
      <c r="I631" s="166"/>
      <c r="J631" s="166" t="n">
        <f aca="false">ROUND(I631*H631,2)</f>
        <v>0</v>
      </c>
      <c r="K631" s="167"/>
      <c r="L631" s="18"/>
      <c r="M631" s="168"/>
      <c r="N631" s="169" t="s">
        <v>34</v>
      </c>
      <c r="O631" s="170" t="n">
        <v>0</v>
      </c>
      <c r="P631" s="170" t="n">
        <f aca="false">O631*H631</f>
        <v>0</v>
      </c>
      <c r="Q631" s="170" t="n">
        <v>0</v>
      </c>
      <c r="R631" s="170" t="n">
        <f aca="false">Q631*H631</f>
        <v>0</v>
      </c>
      <c r="S631" s="170" t="n">
        <v>0</v>
      </c>
      <c r="T631" s="171" t="n">
        <f aca="false">S631*H631</f>
        <v>0</v>
      </c>
      <c r="U631" s="17"/>
      <c r="V631" s="17"/>
      <c r="W631" s="17"/>
      <c r="X631" s="17"/>
      <c r="Y631" s="17"/>
      <c r="Z631" s="17"/>
      <c r="AA631" s="17"/>
      <c r="AB631" s="17"/>
      <c r="AC631" s="17"/>
      <c r="AD631" s="17"/>
      <c r="AE631" s="17"/>
      <c r="AR631" s="172" t="s">
        <v>214</v>
      </c>
      <c r="AT631" s="172" t="s">
        <v>179</v>
      </c>
      <c r="AU631" s="172" t="s">
        <v>77</v>
      </c>
      <c r="AY631" s="3" t="s">
        <v>177</v>
      </c>
      <c r="BE631" s="173" t="n">
        <f aca="false">IF(N631="základní",J631,0)</f>
        <v>0</v>
      </c>
      <c r="BF631" s="173" t="n">
        <f aca="false">IF(N631="snížená",J631,0)</f>
        <v>0</v>
      </c>
      <c r="BG631" s="173" t="n">
        <f aca="false">IF(N631="zákl. přenesená",J631,0)</f>
        <v>0</v>
      </c>
      <c r="BH631" s="173" t="n">
        <f aca="false">IF(N631="sníž. přenesená",J631,0)</f>
        <v>0</v>
      </c>
      <c r="BI631" s="173" t="n">
        <f aca="false">IF(N631="nulová",J631,0)</f>
        <v>0</v>
      </c>
      <c r="BJ631" s="3" t="s">
        <v>77</v>
      </c>
      <c r="BK631" s="173" t="n">
        <f aca="false">ROUND(I631*H631,2)</f>
        <v>0</v>
      </c>
      <c r="BL631" s="3" t="s">
        <v>214</v>
      </c>
      <c r="BM631" s="172" t="s">
        <v>881</v>
      </c>
    </row>
    <row r="632" s="22" customFormat="true" ht="21.75" hidden="false" customHeight="true" outlineLevel="0" collapsed="false">
      <c r="A632" s="17"/>
      <c r="B632" s="160"/>
      <c r="C632" s="161" t="s">
        <v>662</v>
      </c>
      <c r="D632" s="161" t="s">
        <v>179</v>
      </c>
      <c r="E632" s="162" t="s">
        <v>882</v>
      </c>
      <c r="F632" s="163" t="s">
        <v>883</v>
      </c>
      <c r="G632" s="164" t="s">
        <v>223</v>
      </c>
      <c r="H632" s="165" t="n">
        <v>1107</v>
      </c>
      <c r="I632" s="166"/>
      <c r="J632" s="166" t="n">
        <f aca="false">ROUND(I632*H632,2)</f>
        <v>0</v>
      </c>
      <c r="K632" s="167"/>
      <c r="L632" s="18"/>
      <c r="M632" s="168"/>
      <c r="N632" s="169" t="s">
        <v>34</v>
      </c>
      <c r="O632" s="170" t="n">
        <v>0</v>
      </c>
      <c r="P632" s="170" t="n">
        <f aca="false">O632*H632</f>
        <v>0</v>
      </c>
      <c r="Q632" s="170" t="n">
        <v>0</v>
      </c>
      <c r="R632" s="170" t="n">
        <f aca="false">Q632*H632</f>
        <v>0</v>
      </c>
      <c r="S632" s="170" t="n">
        <v>0</v>
      </c>
      <c r="T632" s="171" t="n">
        <f aca="false">S632*H632</f>
        <v>0</v>
      </c>
      <c r="U632" s="17"/>
      <c r="V632" s="17"/>
      <c r="W632" s="17"/>
      <c r="X632" s="17"/>
      <c r="Y632" s="17"/>
      <c r="Z632" s="17"/>
      <c r="AA632" s="17"/>
      <c r="AB632" s="17"/>
      <c r="AC632" s="17"/>
      <c r="AD632" s="17"/>
      <c r="AE632" s="17"/>
      <c r="AR632" s="172" t="s">
        <v>214</v>
      </c>
      <c r="AT632" s="172" t="s">
        <v>179</v>
      </c>
      <c r="AU632" s="172" t="s">
        <v>77</v>
      </c>
      <c r="AY632" s="3" t="s">
        <v>177</v>
      </c>
      <c r="BE632" s="173" t="n">
        <f aca="false">IF(N632="základní",J632,0)</f>
        <v>0</v>
      </c>
      <c r="BF632" s="173" t="n">
        <f aca="false">IF(N632="snížená",J632,0)</f>
        <v>0</v>
      </c>
      <c r="BG632" s="173" t="n">
        <f aca="false">IF(N632="zákl. přenesená",J632,0)</f>
        <v>0</v>
      </c>
      <c r="BH632" s="173" t="n">
        <f aca="false">IF(N632="sníž. přenesená",J632,0)</f>
        <v>0</v>
      </c>
      <c r="BI632" s="173" t="n">
        <f aca="false">IF(N632="nulová",J632,0)</f>
        <v>0</v>
      </c>
      <c r="BJ632" s="3" t="s">
        <v>77</v>
      </c>
      <c r="BK632" s="173" t="n">
        <f aca="false">ROUND(I632*H632,2)</f>
        <v>0</v>
      </c>
      <c r="BL632" s="3" t="s">
        <v>214</v>
      </c>
      <c r="BM632" s="172" t="s">
        <v>884</v>
      </c>
    </row>
    <row r="633" s="22" customFormat="true" ht="21.75" hidden="false" customHeight="true" outlineLevel="0" collapsed="false">
      <c r="A633" s="17"/>
      <c r="B633" s="160"/>
      <c r="C633" s="161" t="s">
        <v>885</v>
      </c>
      <c r="D633" s="161" t="s">
        <v>179</v>
      </c>
      <c r="E633" s="162" t="s">
        <v>886</v>
      </c>
      <c r="F633" s="163" t="s">
        <v>887</v>
      </c>
      <c r="G633" s="164" t="s">
        <v>223</v>
      </c>
      <c r="H633" s="165" t="n">
        <v>358</v>
      </c>
      <c r="I633" s="166"/>
      <c r="J633" s="166" t="n">
        <f aca="false">ROUND(I633*H633,2)</f>
        <v>0</v>
      </c>
      <c r="K633" s="167"/>
      <c r="L633" s="18"/>
      <c r="M633" s="168"/>
      <c r="N633" s="169" t="s">
        <v>34</v>
      </c>
      <c r="O633" s="170" t="n">
        <v>0</v>
      </c>
      <c r="P633" s="170" t="n">
        <f aca="false">O633*H633</f>
        <v>0</v>
      </c>
      <c r="Q633" s="170" t="n">
        <v>0</v>
      </c>
      <c r="R633" s="170" t="n">
        <f aca="false">Q633*H633</f>
        <v>0</v>
      </c>
      <c r="S633" s="170" t="n">
        <v>0</v>
      </c>
      <c r="T633" s="171" t="n">
        <f aca="false">S633*H633</f>
        <v>0</v>
      </c>
      <c r="U633" s="17"/>
      <c r="V633" s="17"/>
      <c r="W633" s="17"/>
      <c r="X633" s="17"/>
      <c r="Y633" s="17"/>
      <c r="Z633" s="17"/>
      <c r="AA633" s="17"/>
      <c r="AB633" s="17"/>
      <c r="AC633" s="17"/>
      <c r="AD633" s="17"/>
      <c r="AE633" s="17"/>
      <c r="AR633" s="172" t="s">
        <v>214</v>
      </c>
      <c r="AT633" s="172" t="s">
        <v>179</v>
      </c>
      <c r="AU633" s="172" t="s">
        <v>77</v>
      </c>
      <c r="AY633" s="3" t="s">
        <v>177</v>
      </c>
      <c r="BE633" s="173" t="n">
        <f aca="false">IF(N633="základní",J633,0)</f>
        <v>0</v>
      </c>
      <c r="BF633" s="173" t="n">
        <f aca="false">IF(N633="snížená",J633,0)</f>
        <v>0</v>
      </c>
      <c r="BG633" s="173" t="n">
        <f aca="false">IF(N633="zákl. přenesená",J633,0)</f>
        <v>0</v>
      </c>
      <c r="BH633" s="173" t="n">
        <f aca="false">IF(N633="sníž. přenesená",J633,0)</f>
        <v>0</v>
      </c>
      <c r="BI633" s="173" t="n">
        <f aca="false">IF(N633="nulová",J633,0)</f>
        <v>0</v>
      </c>
      <c r="BJ633" s="3" t="s">
        <v>77</v>
      </c>
      <c r="BK633" s="173" t="n">
        <f aca="false">ROUND(I633*H633,2)</f>
        <v>0</v>
      </c>
      <c r="BL633" s="3" t="s">
        <v>214</v>
      </c>
      <c r="BM633" s="172" t="s">
        <v>888</v>
      </c>
    </row>
    <row r="634" s="22" customFormat="true" ht="21.75" hidden="false" customHeight="true" outlineLevel="0" collapsed="false">
      <c r="A634" s="17"/>
      <c r="B634" s="160"/>
      <c r="C634" s="161" t="s">
        <v>889</v>
      </c>
      <c r="D634" s="161" t="s">
        <v>179</v>
      </c>
      <c r="E634" s="162" t="s">
        <v>890</v>
      </c>
      <c r="F634" s="163" t="s">
        <v>891</v>
      </c>
      <c r="G634" s="164" t="s">
        <v>223</v>
      </c>
      <c r="H634" s="165" t="n">
        <v>1107</v>
      </c>
      <c r="I634" s="166"/>
      <c r="J634" s="166" t="n">
        <f aca="false">ROUND(I634*H634,2)</f>
        <v>0</v>
      </c>
      <c r="K634" s="167"/>
      <c r="L634" s="18"/>
      <c r="M634" s="168"/>
      <c r="N634" s="169" t="s">
        <v>34</v>
      </c>
      <c r="O634" s="170" t="n">
        <v>0</v>
      </c>
      <c r="P634" s="170" t="n">
        <f aca="false">O634*H634</f>
        <v>0</v>
      </c>
      <c r="Q634" s="170" t="n">
        <v>0</v>
      </c>
      <c r="R634" s="170" t="n">
        <f aca="false">Q634*H634</f>
        <v>0</v>
      </c>
      <c r="S634" s="170" t="n">
        <v>0</v>
      </c>
      <c r="T634" s="171" t="n">
        <f aca="false">S634*H634</f>
        <v>0</v>
      </c>
      <c r="U634" s="17"/>
      <c r="V634" s="17"/>
      <c r="W634" s="17"/>
      <c r="X634" s="17"/>
      <c r="Y634" s="17"/>
      <c r="Z634" s="17"/>
      <c r="AA634" s="17"/>
      <c r="AB634" s="17"/>
      <c r="AC634" s="17"/>
      <c r="AD634" s="17"/>
      <c r="AE634" s="17"/>
      <c r="AR634" s="172" t="s">
        <v>214</v>
      </c>
      <c r="AT634" s="172" t="s">
        <v>179</v>
      </c>
      <c r="AU634" s="172" t="s">
        <v>77</v>
      </c>
      <c r="AY634" s="3" t="s">
        <v>177</v>
      </c>
      <c r="BE634" s="173" t="n">
        <f aca="false">IF(N634="základní",J634,0)</f>
        <v>0</v>
      </c>
      <c r="BF634" s="173" t="n">
        <f aca="false">IF(N634="snížená",J634,0)</f>
        <v>0</v>
      </c>
      <c r="BG634" s="173" t="n">
        <f aca="false">IF(N634="zákl. přenesená",J634,0)</f>
        <v>0</v>
      </c>
      <c r="BH634" s="173" t="n">
        <f aca="false">IF(N634="sníž. přenesená",J634,0)</f>
        <v>0</v>
      </c>
      <c r="BI634" s="173" t="n">
        <f aca="false">IF(N634="nulová",J634,0)</f>
        <v>0</v>
      </c>
      <c r="BJ634" s="3" t="s">
        <v>77</v>
      </c>
      <c r="BK634" s="173" t="n">
        <f aca="false">ROUND(I634*H634,2)</f>
        <v>0</v>
      </c>
      <c r="BL634" s="3" t="s">
        <v>214</v>
      </c>
      <c r="BM634" s="172" t="s">
        <v>892</v>
      </c>
    </row>
    <row r="635" s="22" customFormat="true" ht="21.75" hidden="false" customHeight="true" outlineLevel="0" collapsed="false">
      <c r="A635" s="17"/>
      <c r="B635" s="160"/>
      <c r="C635" s="161" t="s">
        <v>668</v>
      </c>
      <c r="D635" s="161" t="s">
        <v>179</v>
      </c>
      <c r="E635" s="162" t="s">
        <v>893</v>
      </c>
      <c r="F635" s="163" t="s">
        <v>894</v>
      </c>
      <c r="G635" s="164" t="s">
        <v>223</v>
      </c>
      <c r="H635" s="165" t="n">
        <v>1107</v>
      </c>
      <c r="I635" s="166"/>
      <c r="J635" s="166" t="n">
        <f aca="false">ROUND(I635*H635,2)</f>
        <v>0</v>
      </c>
      <c r="K635" s="167"/>
      <c r="L635" s="18"/>
      <c r="M635" s="168"/>
      <c r="N635" s="169" t="s">
        <v>34</v>
      </c>
      <c r="O635" s="170" t="n">
        <v>0</v>
      </c>
      <c r="P635" s="170" t="n">
        <f aca="false">O635*H635</f>
        <v>0</v>
      </c>
      <c r="Q635" s="170" t="n">
        <v>0</v>
      </c>
      <c r="R635" s="170" t="n">
        <f aca="false">Q635*H635</f>
        <v>0</v>
      </c>
      <c r="S635" s="170" t="n">
        <v>0</v>
      </c>
      <c r="T635" s="171" t="n">
        <f aca="false">S635*H635</f>
        <v>0</v>
      </c>
      <c r="U635" s="17"/>
      <c r="V635" s="17"/>
      <c r="W635" s="17"/>
      <c r="X635" s="17"/>
      <c r="Y635" s="17"/>
      <c r="Z635" s="17"/>
      <c r="AA635" s="17"/>
      <c r="AB635" s="17"/>
      <c r="AC635" s="17"/>
      <c r="AD635" s="17"/>
      <c r="AE635" s="17"/>
      <c r="AR635" s="172" t="s">
        <v>214</v>
      </c>
      <c r="AT635" s="172" t="s">
        <v>179</v>
      </c>
      <c r="AU635" s="172" t="s">
        <v>77</v>
      </c>
      <c r="AY635" s="3" t="s">
        <v>177</v>
      </c>
      <c r="BE635" s="173" t="n">
        <f aca="false">IF(N635="základní",J635,0)</f>
        <v>0</v>
      </c>
      <c r="BF635" s="173" t="n">
        <f aca="false">IF(N635="snížená",J635,0)</f>
        <v>0</v>
      </c>
      <c r="BG635" s="173" t="n">
        <f aca="false">IF(N635="zákl. přenesená",J635,0)</f>
        <v>0</v>
      </c>
      <c r="BH635" s="173" t="n">
        <f aca="false">IF(N635="sníž. přenesená",J635,0)</f>
        <v>0</v>
      </c>
      <c r="BI635" s="173" t="n">
        <f aca="false">IF(N635="nulová",J635,0)</f>
        <v>0</v>
      </c>
      <c r="BJ635" s="3" t="s">
        <v>77</v>
      </c>
      <c r="BK635" s="173" t="n">
        <f aca="false">ROUND(I635*H635,2)</f>
        <v>0</v>
      </c>
      <c r="BL635" s="3" t="s">
        <v>214</v>
      </c>
      <c r="BM635" s="172" t="s">
        <v>895</v>
      </c>
    </row>
    <row r="636" s="149" customFormat="true" ht="22.9" hidden="false" customHeight="true" outlineLevel="0" collapsed="false">
      <c r="B636" s="150"/>
      <c r="D636" s="151" t="s">
        <v>68</v>
      </c>
      <c r="E636" s="198" t="s">
        <v>896</v>
      </c>
      <c r="F636" s="198" t="s">
        <v>897</v>
      </c>
      <c r="J636" s="199" t="n">
        <f aca="false">BK636</f>
        <v>0</v>
      </c>
      <c r="L636" s="150"/>
      <c r="M636" s="154"/>
      <c r="N636" s="155"/>
      <c r="O636" s="155"/>
      <c r="P636" s="156" t="n">
        <v>0</v>
      </c>
      <c r="Q636" s="155"/>
      <c r="R636" s="156" t="n">
        <v>0</v>
      </c>
      <c r="S636" s="155"/>
      <c r="T636" s="157" t="n">
        <v>0</v>
      </c>
      <c r="AR636" s="151" t="s">
        <v>77</v>
      </c>
      <c r="AT636" s="158" t="s">
        <v>68</v>
      </c>
      <c r="AU636" s="158" t="s">
        <v>77</v>
      </c>
      <c r="AY636" s="151" t="s">
        <v>177</v>
      </c>
      <c r="BK636" s="159" t="n">
        <v>0</v>
      </c>
    </row>
    <row r="637" s="149" customFormat="true" ht="25.9" hidden="false" customHeight="true" outlineLevel="0" collapsed="false">
      <c r="B637" s="150"/>
      <c r="D637" s="151" t="s">
        <v>68</v>
      </c>
      <c r="E637" s="152" t="s">
        <v>898</v>
      </c>
      <c r="F637" s="152" t="s">
        <v>899</v>
      </c>
      <c r="J637" s="153" t="n">
        <v>0</v>
      </c>
      <c r="L637" s="150"/>
      <c r="M637" s="154"/>
      <c r="N637" s="155"/>
      <c r="O637" s="155"/>
      <c r="P637" s="156" t="n">
        <f aca="false">SUM(P638:P639)</f>
        <v>0</v>
      </c>
      <c r="Q637" s="155"/>
      <c r="R637" s="156" t="n">
        <f aca="false">SUM(R638:R639)</f>
        <v>0</v>
      </c>
      <c r="S637" s="155"/>
      <c r="T637" s="157" t="n">
        <f aca="false">SUM(T638:T639)</f>
        <v>0</v>
      </c>
      <c r="AR637" s="151" t="s">
        <v>77</v>
      </c>
      <c r="AT637" s="158" t="s">
        <v>68</v>
      </c>
      <c r="AU637" s="158" t="s">
        <v>69</v>
      </c>
      <c r="AY637" s="151" t="s">
        <v>177</v>
      </c>
      <c r="BK637" s="159" t="n">
        <f aca="false">SUM(BK638:BK639)</f>
        <v>0</v>
      </c>
    </row>
    <row r="638" s="22" customFormat="true" ht="16.5" hidden="false" customHeight="true" outlineLevel="0" collapsed="false">
      <c r="A638" s="17"/>
      <c r="B638" s="160"/>
      <c r="C638" s="161" t="s">
        <v>673</v>
      </c>
      <c r="D638" s="161" t="s">
        <v>179</v>
      </c>
      <c r="E638" s="162" t="s">
        <v>900</v>
      </c>
      <c r="F638" s="163" t="s">
        <v>901</v>
      </c>
      <c r="G638" s="164" t="s">
        <v>389</v>
      </c>
      <c r="H638" s="165" t="n">
        <v>1</v>
      </c>
      <c r="I638" s="166"/>
      <c r="J638" s="166" t="n">
        <f aca="false">ROUND(I638*H638,2)</f>
        <v>0</v>
      </c>
      <c r="K638" s="167"/>
      <c r="L638" s="18"/>
      <c r="M638" s="168"/>
      <c r="N638" s="169" t="s">
        <v>34</v>
      </c>
      <c r="O638" s="170" t="n">
        <v>0</v>
      </c>
      <c r="P638" s="170" t="n">
        <f aca="false">O638*H638</f>
        <v>0</v>
      </c>
      <c r="Q638" s="170" t="n">
        <v>0</v>
      </c>
      <c r="R638" s="170" t="n">
        <f aca="false">Q638*H638</f>
        <v>0</v>
      </c>
      <c r="S638" s="170" t="n">
        <v>0</v>
      </c>
      <c r="T638" s="171" t="n">
        <f aca="false">S638*H638</f>
        <v>0</v>
      </c>
      <c r="U638" s="17"/>
      <c r="V638" s="17"/>
      <c r="W638" s="17"/>
      <c r="X638" s="17"/>
      <c r="Y638" s="17"/>
      <c r="Z638" s="17"/>
      <c r="AA638" s="17"/>
      <c r="AB638" s="17"/>
      <c r="AC638" s="17"/>
      <c r="AD638" s="17"/>
      <c r="AE638" s="17"/>
      <c r="AR638" s="172" t="s">
        <v>178</v>
      </c>
      <c r="AT638" s="172" t="s">
        <v>179</v>
      </c>
      <c r="AU638" s="172" t="s">
        <v>77</v>
      </c>
      <c r="AY638" s="3" t="s">
        <v>177</v>
      </c>
      <c r="BE638" s="173" t="n">
        <f aca="false">IF(N638="základní",J638,0)</f>
        <v>0</v>
      </c>
      <c r="BF638" s="173" t="n">
        <f aca="false">IF(N638="snížená",J638,0)</f>
        <v>0</v>
      </c>
      <c r="BG638" s="173" t="n">
        <f aca="false">IF(N638="zákl. přenesená",J638,0)</f>
        <v>0</v>
      </c>
      <c r="BH638" s="173" t="n">
        <f aca="false">IF(N638="sníž. přenesená",J638,0)</f>
        <v>0</v>
      </c>
      <c r="BI638" s="173" t="n">
        <f aca="false">IF(N638="nulová",J638,0)</f>
        <v>0</v>
      </c>
      <c r="BJ638" s="3" t="s">
        <v>77</v>
      </c>
      <c r="BK638" s="173" t="n">
        <f aca="false">ROUND(I638*H638,2)</f>
        <v>0</v>
      </c>
      <c r="BL638" s="3" t="s">
        <v>178</v>
      </c>
      <c r="BM638" s="172" t="s">
        <v>902</v>
      </c>
    </row>
    <row r="639" s="149" customFormat="true" ht="22.9" hidden="false" customHeight="true" outlineLevel="0" collapsed="false">
      <c r="B639" s="150"/>
      <c r="D639" s="151" t="s">
        <v>68</v>
      </c>
      <c r="E639" s="198" t="s">
        <v>903</v>
      </c>
      <c r="F639" s="198" t="s">
        <v>904</v>
      </c>
      <c r="J639" s="199" t="n">
        <f aca="false">BK639</f>
        <v>0</v>
      </c>
      <c r="L639" s="150"/>
      <c r="M639" s="154"/>
      <c r="N639" s="155"/>
      <c r="O639" s="155"/>
      <c r="P639" s="156" t="n">
        <v>0</v>
      </c>
      <c r="Q639" s="155"/>
      <c r="R639" s="156" t="n">
        <v>0</v>
      </c>
      <c r="S639" s="155"/>
      <c r="T639" s="157" t="n">
        <v>0</v>
      </c>
      <c r="AR639" s="151" t="s">
        <v>77</v>
      </c>
      <c r="AT639" s="158" t="s">
        <v>68</v>
      </c>
      <c r="AU639" s="158" t="s">
        <v>77</v>
      </c>
      <c r="AY639" s="151" t="s">
        <v>177</v>
      </c>
      <c r="BK639" s="159" t="n">
        <v>0</v>
      </c>
    </row>
    <row r="640" s="149" customFormat="true" ht="25.9" hidden="false" customHeight="true" outlineLevel="0" collapsed="false">
      <c r="B640" s="150"/>
      <c r="D640" s="151" t="s">
        <v>68</v>
      </c>
      <c r="E640" s="152" t="s">
        <v>905</v>
      </c>
      <c r="F640" s="152" t="s">
        <v>906</v>
      </c>
      <c r="J640" s="153" t="n">
        <v>0</v>
      </c>
      <c r="L640" s="150"/>
      <c r="M640" s="154"/>
      <c r="N640" s="155"/>
      <c r="O640" s="155"/>
      <c r="P640" s="156" t="n">
        <f aca="false">SUM(P641:P642)</f>
        <v>0</v>
      </c>
      <c r="Q640" s="155"/>
      <c r="R640" s="156" t="n">
        <f aca="false">SUM(R641:R642)</f>
        <v>0</v>
      </c>
      <c r="S640" s="155"/>
      <c r="T640" s="157" t="n">
        <f aca="false">SUM(T641:T642)</f>
        <v>0</v>
      </c>
      <c r="AR640" s="151" t="s">
        <v>77</v>
      </c>
      <c r="AT640" s="158" t="s">
        <v>68</v>
      </c>
      <c r="AU640" s="158" t="s">
        <v>69</v>
      </c>
      <c r="AY640" s="151" t="s">
        <v>177</v>
      </c>
      <c r="BK640" s="159" t="n">
        <f aca="false">SUM(BK641:BK642)</f>
        <v>0</v>
      </c>
    </row>
    <row r="641" s="22" customFormat="true" ht="21.75" hidden="false" customHeight="true" outlineLevel="0" collapsed="false">
      <c r="A641" s="17"/>
      <c r="B641" s="160"/>
      <c r="C641" s="161" t="s">
        <v>907</v>
      </c>
      <c r="D641" s="161" t="s">
        <v>179</v>
      </c>
      <c r="E641" s="162" t="s">
        <v>908</v>
      </c>
      <c r="F641" s="163" t="s">
        <v>909</v>
      </c>
      <c r="G641" s="164" t="s">
        <v>389</v>
      </c>
      <c r="H641" s="165" t="n">
        <v>1</v>
      </c>
      <c r="I641" s="166"/>
      <c r="J641" s="166" t="n">
        <f aca="false">ROUND(I641*H641,2)</f>
        <v>0</v>
      </c>
      <c r="K641" s="167"/>
      <c r="L641" s="18"/>
      <c r="M641" s="168"/>
      <c r="N641" s="169" t="s">
        <v>34</v>
      </c>
      <c r="O641" s="170" t="n">
        <v>0</v>
      </c>
      <c r="P641" s="170" t="n">
        <f aca="false">O641*H641</f>
        <v>0</v>
      </c>
      <c r="Q641" s="170" t="n">
        <v>0</v>
      </c>
      <c r="R641" s="170" t="n">
        <f aca="false">Q641*H641</f>
        <v>0</v>
      </c>
      <c r="S641" s="170" t="n">
        <v>0</v>
      </c>
      <c r="T641" s="171" t="n">
        <f aca="false">S641*H641</f>
        <v>0</v>
      </c>
      <c r="U641" s="17"/>
      <c r="V641" s="17"/>
      <c r="W641" s="17"/>
      <c r="X641" s="17"/>
      <c r="Y641" s="17"/>
      <c r="Z641" s="17"/>
      <c r="AA641" s="17"/>
      <c r="AB641" s="17"/>
      <c r="AC641" s="17"/>
      <c r="AD641" s="17"/>
      <c r="AE641" s="17"/>
      <c r="AR641" s="172" t="s">
        <v>178</v>
      </c>
      <c r="AT641" s="172" t="s">
        <v>179</v>
      </c>
      <c r="AU641" s="172" t="s">
        <v>77</v>
      </c>
      <c r="AY641" s="3" t="s">
        <v>177</v>
      </c>
      <c r="BE641" s="173" t="n">
        <f aca="false">IF(N641="základní",J641,0)</f>
        <v>0</v>
      </c>
      <c r="BF641" s="173" t="n">
        <f aca="false">IF(N641="snížená",J641,0)</f>
        <v>0</v>
      </c>
      <c r="BG641" s="173" t="n">
        <f aca="false">IF(N641="zákl. přenesená",J641,0)</f>
        <v>0</v>
      </c>
      <c r="BH641" s="173" t="n">
        <f aca="false">IF(N641="sníž. přenesená",J641,0)</f>
        <v>0</v>
      </c>
      <c r="BI641" s="173" t="n">
        <f aca="false">IF(N641="nulová",J641,0)</f>
        <v>0</v>
      </c>
      <c r="BJ641" s="3" t="s">
        <v>77</v>
      </c>
      <c r="BK641" s="173" t="n">
        <f aca="false">ROUND(I641*H641,2)</f>
        <v>0</v>
      </c>
      <c r="BL641" s="3" t="s">
        <v>178</v>
      </c>
      <c r="BM641" s="172" t="s">
        <v>910</v>
      </c>
    </row>
    <row r="642" s="149" customFormat="true" ht="22.9" hidden="false" customHeight="true" outlineLevel="0" collapsed="false">
      <c r="B642" s="150"/>
      <c r="D642" s="151" t="s">
        <v>68</v>
      </c>
      <c r="E642" s="198" t="s">
        <v>911</v>
      </c>
      <c r="F642" s="198" t="s">
        <v>912</v>
      </c>
      <c r="J642" s="199" t="n">
        <f aca="false">BK642</f>
        <v>0</v>
      </c>
      <c r="L642" s="150"/>
      <c r="M642" s="154"/>
      <c r="N642" s="155"/>
      <c r="O642" s="155"/>
      <c r="P642" s="156" t="n">
        <v>0</v>
      </c>
      <c r="Q642" s="155"/>
      <c r="R642" s="156" t="n">
        <v>0</v>
      </c>
      <c r="S642" s="155"/>
      <c r="T642" s="157" t="n">
        <v>0</v>
      </c>
      <c r="AR642" s="151" t="s">
        <v>77</v>
      </c>
      <c r="AT642" s="158" t="s">
        <v>68</v>
      </c>
      <c r="AU642" s="158" t="s">
        <v>77</v>
      </c>
      <c r="AY642" s="151" t="s">
        <v>177</v>
      </c>
      <c r="BK642" s="159" t="n">
        <v>0</v>
      </c>
    </row>
    <row r="643" s="149" customFormat="true" ht="25.9" hidden="false" customHeight="true" outlineLevel="0" collapsed="false">
      <c r="B643" s="150"/>
      <c r="D643" s="151" t="s">
        <v>68</v>
      </c>
      <c r="E643" s="152" t="s">
        <v>913</v>
      </c>
      <c r="F643" s="152" t="s">
        <v>914</v>
      </c>
      <c r="J643" s="153" t="n">
        <v>0</v>
      </c>
      <c r="L643" s="150"/>
      <c r="M643" s="154"/>
      <c r="N643" s="155"/>
      <c r="O643" s="155"/>
      <c r="P643" s="156" t="n">
        <f aca="false">SUM(P644:P645)</f>
        <v>0</v>
      </c>
      <c r="Q643" s="155"/>
      <c r="R643" s="156" t="n">
        <f aca="false">SUM(R644:R645)</f>
        <v>0</v>
      </c>
      <c r="S643" s="155"/>
      <c r="T643" s="157" t="n">
        <f aca="false">SUM(T644:T645)</f>
        <v>0</v>
      </c>
      <c r="AR643" s="151" t="s">
        <v>77</v>
      </c>
      <c r="AT643" s="158" t="s">
        <v>68</v>
      </c>
      <c r="AU643" s="158" t="s">
        <v>69</v>
      </c>
      <c r="AY643" s="151" t="s">
        <v>177</v>
      </c>
      <c r="BK643" s="159" t="n">
        <f aca="false">SUM(BK644:BK645)</f>
        <v>0</v>
      </c>
    </row>
    <row r="644" s="22" customFormat="true" ht="16.5" hidden="false" customHeight="true" outlineLevel="0" collapsed="false">
      <c r="A644" s="17"/>
      <c r="B644" s="160"/>
      <c r="C644" s="161" t="s">
        <v>676</v>
      </c>
      <c r="D644" s="161" t="s">
        <v>179</v>
      </c>
      <c r="E644" s="162" t="s">
        <v>915</v>
      </c>
      <c r="F644" s="163" t="s">
        <v>916</v>
      </c>
      <c r="G644" s="164" t="s">
        <v>389</v>
      </c>
      <c r="H644" s="165" t="n">
        <v>1</v>
      </c>
      <c r="I644" s="166"/>
      <c r="J644" s="166" t="n">
        <f aca="false">ROUND(I644*H644,2)</f>
        <v>0</v>
      </c>
      <c r="K644" s="167"/>
      <c r="L644" s="18"/>
      <c r="M644" s="168"/>
      <c r="N644" s="169" t="s">
        <v>34</v>
      </c>
      <c r="O644" s="170" t="n">
        <v>0</v>
      </c>
      <c r="P644" s="170" t="n">
        <f aca="false">O644*H644</f>
        <v>0</v>
      </c>
      <c r="Q644" s="170" t="n">
        <v>0</v>
      </c>
      <c r="R644" s="170" t="n">
        <f aca="false">Q644*H644</f>
        <v>0</v>
      </c>
      <c r="S644" s="170" t="n">
        <v>0</v>
      </c>
      <c r="T644" s="171" t="n">
        <f aca="false">S644*H644</f>
        <v>0</v>
      </c>
      <c r="U644" s="17"/>
      <c r="V644" s="17"/>
      <c r="W644" s="17"/>
      <c r="X644" s="17"/>
      <c r="Y644" s="17"/>
      <c r="Z644" s="17"/>
      <c r="AA644" s="17"/>
      <c r="AB644" s="17"/>
      <c r="AC644" s="17"/>
      <c r="AD644" s="17"/>
      <c r="AE644" s="17"/>
      <c r="AR644" s="172" t="s">
        <v>178</v>
      </c>
      <c r="AT644" s="172" t="s">
        <v>179</v>
      </c>
      <c r="AU644" s="172" t="s">
        <v>77</v>
      </c>
      <c r="AY644" s="3" t="s">
        <v>177</v>
      </c>
      <c r="BE644" s="173" t="n">
        <f aca="false">IF(N644="základní",J644,0)</f>
        <v>0</v>
      </c>
      <c r="BF644" s="173" t="n">
        <f aca="false">IF(N644="snížená",J644,0)</f>
        <v>0</v>
      </c>
      <c r="BG644" s="173" t="n">
        <f aca="false">IF(N644="zákl. přenesená",J644,0)</f>
        <v>0</v>
      </c>
      <c r="BH644" s="173" t="n">
        <f aca="false">IF(N644="sníž. přenesená",J644,0)</f>
        <v>0</v>
      </c>
      <c r="BI644" s="173" t="n">
        <f aca="false">IF(N644="nulová",J644,0)</f>
        <v>0</v>
      </c>
      <c r="BJ644" s="3" t="s">
        <v>77</v>
      </c>
      <c r="BK644" s="173" t="n">
        <f aca="false">ROUND(I644*H644,2)</f>
        <v>0</v>
      </c>
      <c r="BL644" s="3" t="s">
        <v>178</v>
      </c>
      <c r="BM644" s="172" t="s">
        <v>917</v>
      </c>
    </row>
    <row r="645" s="149" customFormat="true" ht="22.9" hidden="false" customHeight="true" outlineLevel="0" collapsed="false">
      <c r="B645" s="150"/>
      <c r="D645" s="151" t="s">
        <v>68</v>
      </c>
      <c r="E645" s="198" t="s">
        <v>918</v>
      </c>
      <c r="F645" s="198" t="s">
        <v>919</v>
      </c>
      <c r="J645" s="199" t="n">
        <f aca="false">BK645</f>
        <v>0</v>
      </c>
      <c r="L645" s="150"/>
      <c r="M645" s="154"/>
      <c r="N645" s="155"/>
      <c r="O645" s="155"/>
      <c r="P645" s="156" t="n">
        <v>0</v>
      </c>
      <c r="Q645" s="155"/>
      <c r="R645" s="156" t="n">
        <v>0</v>
      </c>
      <c r="S645" s="155"/>
      <c r="T645" s="157" t="n">
        <v>0</v>
      </c>
      <c r="AR645" s="151" t="s">
        <v>77</v>
      </c>
      <c r="AT645" s="158" t="s">
        <v>68</v>
      </c>
      <c r="AU645" s="158" t="s">
        <v>77</v>
      </c>
      <c r="AY645" s="151" t="s">
        <v>177</v>
      </c>
      <c r="BK645" s="159" t="n">
        <v>0</v>
      </c>
    </row>
    <row r="646" s="149" customFormat="true" ht="25.9" hidden="false" customHeight="true" outlineLevel="0" collapsed="false">
      <c r="B646" s="150"/>
      <c r="D646" s="151" t="s">
        <v>68</v>
      </c>
      <c r="E646" s="152" t="s">
        <v>920</v>
      </c>
      <c r="F646" s="152" t="s">
        <v>921</v>
      </c>
      <c r="J646" s="153" t="n">
        <f aca="false">BK646</f>
        <v>0</v>
      </c>
      <c r="L646" s="150"/>
      <c r="M646" s="154"/>
      <c r="N646" s="155"/>
      <c r="O646" s="155"/>
      <c r="P646" s="156" t="n">
        <f aca="false">SUM(P647:P653)</f>
        <v>0</v>
      </c>
      <c r="Q646" s="155"/>
      <c r="R646" s="156" t="n">
        <f aca="false">SUM(R647:R653)</f>
        <v>0</v>
      </c>
      <c r="S646" s="155"/>
      <c r="T646" s="157" t="n">
        <f aca="false">SUM(T647:T653)</f>
        <v>0</v>
      </c>
      <c r="AR646" s="151" t="s">
        <v>77</v>
      </c>
      <c r="AT646" s="158" t="s">
        <v>68</v>
      </c>
      <c r="AU646" s="158" t="s">
        <v>69</v>
      </c>
      <c r="AY646" s="151" t="s">
        <v>177</v>
      </c>
      <c r="BK646" s="159" t="n">
        <f aca="false">SUM(BK647:BK653)</f>
        <v>0</v>
      </c>
    </row>
    <row r="647" s="22" customFormat="true" ht="21.75" hidden="false" customHeight="true" outlineLevel="0" collapsed="false">
      <c r="A647" s="17"/>
      <c r="B647" s="160"/>
      <c r="C647" s="161" t="s">
        <v>922</v>
      </c>
      <c r="D647" s="161" t="s">
        <v>179</v>
      </c>
      <c r="E647" s="162" t="s">
        <v>923</v>
      </c>
      <c r="F647" s="163" t="s">
        <v>924</v>
      </c>
      <c r="G647" s="164" t="s">
        <v>219</v>
      </c>
      <c r="H647" s="165" t="n">
        <v>38</v>
      </c>
      <c r="I647" s="166"/>
      <c r="J647" s="166" t="n">
        <f aca="false">ROUND(I647*H647,2)</f>
        <v>0</v>
      </c>
      <c r="K647" s="167"/>
      <c r="L647" s="18"/>
      <c r="M647" s="168"/>
      <c r="N647" s="169" t="s">
        <v>34</v>
      </c>
      <c r="O647" s="170" t="n">
        <v>0</v>
      </c>
      <c r="P647" s="170" t="n">
        <f aca="false">O647*H647</f>
        <v>0</v>
      </c>
      <c r="Q647" s="170" t="n">
        <v>0</v>
      </c>
      <c r="R647" s="170" t="n">
        <f aca="false">Q647*H647</f>
        <v>0</v>
      </c>
      <c r="S647" s="170" t="n">
        <v>0</v>
      </c>
      <c r="T647" s="171" t="n">
        <f aca="false">S647*H647</f>
        <v>0</v>
      </c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  <c r="AE647" s="17"/>
      <c r="AR647" s="172" t="s">
        <v>178</v>
      </c>
      <c r="AT647" s="172" t="s">
        <v>179</v>
      </c>
      <c r="AU647" s="172" t="s">
        <v>77</v>
      </c>
      <c r="AY647" s="3" t="s">
        <v>177</v>
      </c>
      <c r="BE647" s="173" t="n">
        <f aca="false">IF(N647="základní",J647,0)</f>
        <v>0</v>
      </c>
      <c r="BF647" s="173" t="n">
        <f aca="false">IF(N647="snížená",J647,0)</f>
        <v>0</v>
      </c>
      <c r="BG647" s="173" t="n">
        <f aca="false">IF(N647="zákl. přenesená",J647,0)</f>
        <v>0</v>
      </c>
      <c r="BH647" s="173" t="n">
        <f aca="false">IF(N647="sníž. přenesená",J647,0)</f>
        <v>0</v>
      </c>
      <c r="BI647" s="173" t="n">
        <f aca="false">IF(N647="nulová",J647,0)</f>
        <v>0</v>
      </c>
      <c r="BJ647" s="3" t="s">
        <v>77</v>
      </c>
      <c r="BK647" s="173" t="n">
        <f aca="false">ROUND(I647*H647,2)</f>
        <v>0</v>
      </c>
      <c r="BL647" s="3" t="s">
        <v>178</v>
      </c>
      <c r="BM647" s="172" t="s">
        <v>925</v>
      </c>
    </row>
    <row r="648" s="22" customFormat="true" ht="16.5" hidden="false" customHeight="true" outlineLevel="0" collapsed="false">
      <c r="A648" s="17"/>
      <c r="B648" s="160"/>
      <c r="C648" s="161" t="s">
        <v>678</v>
      </c>
      <c r="D648" s="161" t="s">
        <v>179</v>
      </c>
      <c r="E648" s="162" t="s">
        <v>926</v>
      </c>
      <c r="F648" s="163" t="s">
        <v>927</v>
      </c>
      <c r="G648" s="164" t="s">
        <v>219</v>
      </c>
      <c r="H648" s="165" t="n">
        <v>38</v>
      </c>
      <c r="I648" s="166"/>
      <c r="J648" s="166" t="n">
        <f aca="false">ROUND(I648*H648,2)</f>
        <v>0</v>
      </c>
      <c r="K648" s="167"/>
      <c r="L648" s="18"/>
      <c r="M648" s="168"/>
      <c r="N648" s="169" t="s">
        <v>34</v>
      </c>
      <c r="O648" s="170" t="n">
        <v>0</v>
      </c>
      <c r="P648" s="170" t="n">
        <f aca="false">O648*H648</f>
        <v>0</v>
      </c>
      <c r="Q648" s="170" t="n">
        <v>0</v>
      </c>
      <c r="R648" s="170" t="n">
        <f aca="false">Q648*H648</f>
        <v>0</v>
      </c>
      <c r="S648" s="170" t="n">
        <v>0</v>
      </c>
      <c r="T648" s="171" t="n">
        <f aca="false">S648*H648</f>
        <v>0</v>
      </c>
      <c r="U648" s="17"/>
      <c r="V648" s="17"/>
      <c r="W648" s="17"/>
      <c r="X648" s="17"/>
      <c r="Y648" s="17"/>
      <c r="Z648" s="17"/>
      <c r="AA648" s="17"/>
      <c r="AB648" s="17"/>
      <c r="AC648" s="17"/>
      <c r="AD648" s="17"/>
      <c r="AE648" s="17"/>
      <c r="AR648" s="172" t="s">
        <v>178</v>
      </c>
      <c r="AT648" s="172" t="s">
        <v>179</v>
      </c>
      <c r="AU648" s="172" t="s">
        <v>77</v>
      </c>
      <c r="AY648" s="3" t="s">
        <v>177</v>
      </c>
      <c r="BE648" s="173" t="n">
        <f aca="false">IF(N648="základní",J648,0)</f>
        <v>0</v>
      </c>
      <c r="BF648" s="173" t="n">
        <f aca="false">IF(N648="snížená",J648,0)</f>
        <v>0</v>
      </c>
      <c r="BG648" s="173" t="n">
        <f aca="false">IF(N648="zákl. přenesená",J648,0)</f>
        <v>0</v>
      </c>
      <c r="BH648" s="173" t="n">
        <f aca="false">IF(N648="sníž. přenesená",J648,0)</f>
        <v>0</v>
      </c>
      <c r="BI648" s="173" t="n">
        <f aca="false">IF(N648="nulová",J648,0)</f>
        <v>0</v>
      </c>
      <c r="BJ648" s="3" t="s">
        <v>77</v>
      </c>
      <c r="BK648" s="173" t="n">
        <f aca="false">ROUND(I648*H648,2)</f>
        <v>0</v>
      </c>
      <c r="BL648" s="3" t="s">
        <v>178</v>
      </c>
      <c r="BM648" s="172" t="s">
        <v>928</v>
      </c>
    </row>
    <row r="649" s="22" customFormat="true" ht="16.5" hidden="false" customHeight="true" outlineLevel="0" collapsed="false">
      <c r="A649" s="17"/>
      <c r="B649" s="160"/>
      <c r="C649" s="161" t="s">
        <v>929</v>
      </c>
      <c r="D649" s="161" t="s">
        <v>179</v>
      </c>
      <c r="E649" s="162" t="s">
        <v>930</v>
      </c>
      <c r="F649" s="163" t="s">
        <v>931</v>
      </c>
      <c r="G649" s="164" t="s">
        <v>219</v>
      </c>
      <c r="H649" s="165" t="n">
        <v>38</v>
      </c>
      <c r="I649" s="166"/>
      <c r="J649" s="166" t="n">
        <f aca="false">ROUND(I649*H649,2)</f>
        <v>0</v>
      </c>
      <c r="K649" s="167"/>
      <c r="L649" s="18"/>
      <c r="M649" s="168"/>
      <c r="N649" s="169" t="s">
        <v>34</v>
      </c>
      <c r="O649" s="170" t="n">
        <v>0</v>
      </c>
      <c r="P649" s="170" t="n">
        <f aca="false">O649*H649</f>
        <v>0</v>
      </c>
      <c r="Q649" s="170" t="n">
        <v>0</v>
      </c>
      <c r="R649" s="170" t="n">
        <f aca="false">Q649*H649</f>
        <v>0</v>
      </c>
      <c r="S649" s="170" t="n">
        <v>0</v>
      </c>
      <c r="T649" s="171" t="n">
        <f aca="false">S649*H649</f>
        <v>0</v>
      </c>
      <c r="U649" s="17"/>
      <c r="V649" s="17"/>
      <c r="W649" s="17"/>
      <c r="X649" s="17"/>
      <c r="Y649" s="17"/>
      <c r="Z649" s="17"/>
      <c r="AA649" s="17"/>
      <c r="AB649" s="17"/>
      <c r="AC649" s="17"/>
      <c r="AD649" s="17"/>
      <c r="AE649" s="17"/>
      <c r="AR649" s="172" t="s">
        <v>178</v>
      </c>
      <c r="AT649" s="172" t="s">
        <v>179</v>
      </c>
      <c r="AU649" s="172" t="s">
        <v>77</v>
      </c>
      <c r="AY649" s="3" t="s">
        <v>177</v>
      </c>
      <c r="BE649" s="173" t="n">
        <f aca="false">IF(N649="základní",J649,0)</f>
        <v>0</v>
      </c>
      <c r="BF649" s="173" t="n">
        <f aca="false">IF(N649="snížená",J649,0)</f>
        <v>0</v>
      </c>
      <c r="BG649" s="173" t="n">
        <f aca="false">IF(N649="zákl. přenesená",J649,0)</f>
        <v>0</v>
      </c>
      <c r="BH649" s="173" t="n">
        <f aca="false">IF(N649="sníž. přenesená",J649,0)</f>
        <v>0</v>
      </c>
      <c r="BI649" s="173" t="n">
        <f aca="false">IF(N649="nulová",J649,0)</f>
        <v>0</v>
      </c>
      <c r="BJ649" s="3" t="s">
        <v>77</v>
      </c>
      <c r="BK649" s="173" t="n">
        <f aca="false">ROUND(I649*H649,2)</f>
        <v>0</v>
      </c>
      <c r="BL649" s="3" t="s">
        <v>178</v>
      </c>
      <c r="BM649" s="172" t="s">
        <v>932</v>
      </c>
    </row>
    <row r="650" s="22" customFormat="true" ht="16.5" hidden="false" customHeight="true" outlineLevel="0" collapsed="false">
      <c r="A650" s="17"/>
      <c r="B650" s="160"/>
      <c r="C650" s="161" t="s">
        <v>680</v>
      </c>
      <c r="D650" s="161" t="s">
        <v>179</v>
      </c>
      <c r="E650" s="162" t="s">
        <v>933</v>
      </c>
      <c r="F650" s="163" t="s">
        <v>934</v>
      </c>
      <c r="G650" s="164" t="s">
        <v>219</v>
      </c>
      <c r="H650" s="165" t="n">
        <v>38</v>
      </c>
      <c r="I650" s="166"/>
      <c r="J650" s="166" t="n">
        <f aca="false">ROUND(I650*H650,2)</f>
        <v>0</v>
      </c>
      <c r="K650" s="167"/>
      <c r="L650" s="18"/>
      <c r="M650" s="168"/>
      <c r="N650" s="169" t="s">
        <v>34</v>
      </c>
      <c r="O650" s="170" t="n">
        <v>0</v>
      </c>
      <c r="P650" s="170" t="n">
        <f aca="false">O650*H650</f>
        <v>0</v>
      </c>
      <c r="Q650" s="170" t="n">
        <v>0</v>
      </c>
      <c r="R650" s="170" t="n">
        <f aca="false">Q650*H650</f>
        <v>0</v>
      </c>
      <c r="S650" s="170" t="n">
        <v>0</v>
      </c>
      <c r="T650" s="171" t="n">
        <f aca="false">S650*H650</f>
        <v>0</v>
      </c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  <c r="AE650" s="17"/>
      <c r="AR650" s="172" t="s">
        <v>178</v>
      </c>
      <c r="AT650" s="172" t="s">
        <v>179</v>
      </c>
      <c r="AU650" s="172" t="s">
        <v>77</v>
      </c>
      <c r="AY650" s="3" t="s">
        <v>177</v>
      </c>
      <c r="BE650" s="173" t="n">
        <f aca="false">IF(N650="základní",J650,0)</f>
        <v>0</v>
      </c>
      <c r="BF650" s="173" t="n">
        <f aca="false">IF(N650="snížená",J650,0)</f>
        <v>0</v>
      </c>
      <c r="BG650" s="173" t="n">
        <f aca="false">IF(N650="zákl. přenesená",J650,0)</f>
        <v>0</v>
      </c>
      <c r="BH650" s="173" t="n">
        <f aca="false">IF(N650="sníž. přenesená",J650,0)</f>
        <v>0</v>
      </c>
      <c r="BI650" s="173" t="n">
        <f aca="false">IF(N650="nulová",J650,0)</f>
        <v>0</v>
      </c>
      <c r="BJ650" s="3" t="s">
        <v>77</v>
      </c>
      <c r="BK650" s="173" t="n">
        <f aca="false">ROUND(I650*H650,2)</f>
        <v>0</v>
      </c>
      <c r="BL650" s="3" t="s">
        <v>178</v>
      </c>
      <c r="BM650" s="172" t="s">
        <v>935</v>
      </c>
    </row>
    <row r="651" s="22" customFormat="true" ht="16.5" hidden="false" customHeight="true" outlineLevel="0" collapsed="false">
      <c r="A651" s="17"/>
      <c r="B651" s="160"/>
      <c r="C651" s="161" t="s">
        <v>936</v>
      </c>
      <c r="D651" s="161" t="s">
        <v>179</v>
      </c>
      <c r="E651" s="162" t="s">
        <v>937</v>
      </c>
      <c r="F651" s="163" t="s">
        <v>938</v>
      </c>
      <c r="G651" s="164" t="s">
        <v>219</v>
      </c>
      <c r="H651" s="165" t="n">
        <v>38</v>
      </c>
      <c r="I651" s="166"/>
      <c r="J651" s="166" t="n">
        <f aca="false">ROUND(I651*H651,2)</f>
        <v>0</v>
      </c>
      <c r="K651" s="167"/>
      <c r="L651" s="18"/>
      <c r="M651" s="168"/>
      <c r="N651" s="169" t="s">
        <v>34</v>
      </c>
      <c r="O651" s="170" t="n">
        <v>0</v>
      </c>
      <c r="P651" s="170" t="n">
        <f aca="false">O651*H651</f>
        <v>0</v>
      </c>
      <c r="Q651" s="170" t="n">
        <v>0</v>
      </c>
      <c r="R651" s="170" t="n">
        <f aca="false">Q651*H651</f>
        <v>0</v>
      </c>
      <c r="S651" s="170" t="n">
        <v>0</v>
      </c>
      <c r="T651" s="171" t="n">
        <f aca="false">S651*H651</f>
        <v>0</v>
      </c>
      <c r="U651" s="17"/>
      <c r="V651" s="17"/>
      <c r="W651" s="17"/>
      <c r="X651" s="17"/>
      <c r="Y651" s="17"/>
      <c r="Z651" s="17"/>
      <c r="AA651" s="17"/>
      <c r="AB651" s="17"/>
      <c r="AC651" s="17"/>
      <c r="AD651" s="17"/>
      <c r="AE651" s="17"/>
      <c r="AR651" s="172" t="s">
        <v>178</v>
      </c>
      <c r="AT651" s="172" t="s">
        <v>179</v>
      </c>
      <c r="AU651" s="172" t="s">
        <v>77</v>
      </c>
      <c r="AY651" s="3" t="s">
        <v>177</v>
      </c>
      <c r="BE651" s="173" t="n">
        <f aca="false">IF(N651="základní",J651,0)</f>
        <v>0</v>
      </c>
      <c r="BF651" s="173" t="n">
        <f aca="false">IF(N651="snížená",J651,0)</f>
        <v>0</v>
      </c>
      <c r="BG651" s="173" t="n">
        <f aca="false">IF(N651="zákl. přenesená",J651,0)</f>
        <v>0</v>
      </c>
      <c r="BH651" s="173" t="n">
        <f aca="false">IF(N651="sníž. přenesená",J651,0)</f>
        <v>0</v>
      </c>
      <c r="BI651" s="173" t="n">
        <f aca="false">IF(N651="nulová",J651,0)</f>
        <v>0</v>
      </c>
      <c r="BJ651" s="3" t="s">
        <v>77</v>
      </c>
      <c r="BK651" s="173" t="n">
        <f aca="false">ROUND(I651*H651,2)</f>
        <v>0</v>
      </c>
      <c r="BL651" s="3" t="s">
        <v>178</v>
      </c>
      <c r="BM651" s="172" t="s">
        <v>939</v>
      </c>
    </row>
    <row r="652" s="22" customFormat="true" ht="16.5" hidden="false" customHeight="true" outlineLevel="0" collapsed="false">
      <c r="A652" s="17"/>
      <c r="B652" s="160"/>
      <c r="C652" s="161" t="s">
        <v>683</v>
      </c>
      <c r="D652" s="161" t="s">
        <v>179</v>
      </c>
      <c r="E652" s="162" t="s">
        <v>940</v>
      </c>
      <c r="F652" s="163" t="s">
        <v>941</v>
      </c>
      <c r="G652" s="164" t="s">
        <v>219</v>
      </c>
      <c r="H652" s="165" t="n">
        <v>38</v>
      </c>
      <c r="I652" s="166"/>
      <c r="J652" s="166" t="n">
        <f aca="false">ROUND(I652*H652,2)</f>
        <v>0</v>
      </c>
      <c r="K652" s="167"/>
      <c r="L652" s="18"/>
      <c r="M652" s="168"/>
      <c r="N652" s="169" t="s">
        <v>34</v>
      </c>
      <c r="O652" s="170" t="n">
        <v>0</v>
      </c>
      <c r="P652" s="170" t="n">
        <f aca="false">O652*H652</f>
        <v>0</v>
      </c>
      <c r="Q652" s="170" t="n">
        <v>0</v>
      </c>
      <c r="R652" s="170" t="n">
        <f aca="false">Q652*H652</f>
        <v>0</v>
      </c>
      <c r="S652" s="170" t="n">
        <v>0</v>
      </c>
      <c r="T652" s="171" t="n">
        <f aca="false">S652*H652</f>
        <v>0</v>
      </c>
      <c r="U652" s="17"/>
      <c r="V652" s="17"/>
      <c r="W652" s="17"/>
      <c r="X652" s="17"/>
      <c r="Y652" s="17"/>
      <c r="Z652" s="17"/>
      <c r="AA652" s="17"/>
      <c r="AB652" s="17"/>
      <c r="AC652" s="17"/>
      <c r="AD652" s="17"/>
      <c r="AE652" s="17"/>
      <c r="AR652" s="172" t="s">
        <v>178</v>
      </c>
      <c r="AT652" s="172" t="s">
        <v>179</v>
      </c>
      <c r="AU652" s="172" t="s">
        <v>77</v>
      </c>
      <c r="AY652" s="3" t="s">
        <v>177</v>
      </c>
      <c r="BE652" s="173" t="n">
        <f aca="false">IF(N652="základní",J652,0)</f>
        <v>0</v>
      </c>
      <c r="BF652" s="173" t="n">
        <f aca="false">IF(N652="snížená",J652,0)</f>
        <v>0</v>
      </c>
      <c r="BG652" s="173" t="n">
        <f aca="false">IF(N652="zákl. přenesená",J652,0)</f>
        <v>0</v>
      </c>
      <c r="BH652" s="173" t="n">
        <f aca="false">IF(N652="sníž. přenesená",J652,0)</f>
        <v>0</v>
      </c>
      <c r="BI652" s="173" t="n">
        <f aca="false">IF(N652="nulová",J652,0)</f>
        <v>0</v>
      </c>
      <c r="BJ652" s="3" t="s">
        <v>77</v>
      </c>
      <c r="BK652" s="173" t="n">
        <f aca="false">ROUND(I652*H652,2)</f>
        <v>0</v>
      </c>
      <c r="BL652" s="3" t="s">
        <v>178</v>
      </c>
      <c r="BM652" s="172" t="s">
        <v>942</v>
      </c>
    </row>
    <row r="653" s="149" customFormat="true" ht="22.9" hidden="false" customHeight="true" outlineLevel="0" collapsed="false">
      <c r="B653" s="150"/>
      <c r="D653" s="151" t="s">
        <v>68</v>
      </c>
      <c r="E653" s="198" t="s">
        <v>943</v>
      </c>
      <c r="F653" s="198" t="s">
        <v>944</v>
      </c>
      <c r="J653" s="199" t="n">
        <f aca="false">BK653</f>
        <v>0</v>
      </c>
      <c r="L653" s="150"/>
      <c r="M653" s="200"/>
      <c r="N653" s="201"/>
      <c r="O653" s="201"/>
      <c r="P653" s="202" t="n">
        <v>0</v>
      </c>
      <c r="Q653" s="201"/>
      <c r="R653" s="202" t="n">
        <v>0</v>
      </c>
      <c r="S653" s="201"/>
      <c r="T653" s="203" t="n">
        <v>0</v>
      </c>
      <c r="AR653" s="151" t="s">
        <v>77</v>
      </c>
      <c r="AT653" s="158" t="s">
        <v>68</v>
      </c>
      <c r="AU653" s="158" t="s">
        <v>77</v>
      </c>
      <c r="AY653" s="151" t="s">
        <v>177</v>
      </c>
      <c r="BK653" s="159" t="n">
        <v>0</v>
      </c>
    </row>
    <row r="654" s="22" customFormat="true" ht="6.95" hidden="false" customHeight="true" outlineLevel="0" collapsed="false">
      <c r="A654" s="17"/>
      <c r="B654" s="39"/>
      <c r="C654" s="40"/>
      <c r="D654" s="40"/>
      <c r="E654" s="40"/>
      <c r="F654" s="40"/>
      <c r="G654" s="40"/>
      <c r="H654" s="40"/>
      <c r="I654" s="40"/>
      <c r="J654" s="40"/>
      <c r="K654" s="40"/>
      <c r="L654" s="18"/>
      <c r="M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  <c r="AB654" s="17"/>
      <c r="AC654" s="17"/>
      <c r="AD654" s="17"/>
      <c r="AE654" s="17"/>
    </row>
  </sheetData>
  <autoFilter ref="C175:K653"/>
  <mergeCells count="9">
    <mergeCell ref="L2:V2"/>
    <mergeCell ref="E7:H7"/>
    <mergeCell ref="E9:H9"/>
    <mergeCell ref="E18:H18"/>
    <mergeCell ref="E27:H27"/>
    <mergeCell ref="E85:H85"/>
    <mergeCell ref="E87:H87"/>
    <mergeCell ref="E166:H166"/>
    <mergeCell ref="E168:H168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65"/>
    <col collapsed="false" customWidth="true" hidden="true" outlineLevel="0" max="65" min="44" style="0" width="9.34"/>
    <col collapsed="false" customWidth="true" hidden="false" outlineLevel="0" max="1025" min="66" style="0" width="8.65"/>
  </cols>
  <sheetData>
    <row r="1" customFormat="false" ht="11.25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95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Družina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96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945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1.25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3" t="str">
        <f aca="false">'Rekapitulace stavby'!AN8</f>
        <v>22. 2. 2021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9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23</v>
      </c>
      <c r="J15" s="14" t="str">
        <f aca="false">IF('Rekapitulace stavby'!AN11="","",'Rekapitulace stavby'!AN11)</f>
        <v/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24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23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25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23</v>
      </c>
      <c r="J21" s="14" t="str">
        <f aca="false">IF('Rekapitulace stavby'!AN17="","",'Rekapitulace stavby'!AN17)</f>
        <v/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27</v>
      </c>
      <c r="E23" s="17"/>
      <c r="F23" s="17"/>
      <c r="G23" s="17"/>
      <c r="H23" s="17"/>
      <c r="I23" s="13" t="s">
        <v>22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23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28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35" hidden="false" customHeight="true" outlineLevel="0" collapsed="false">
      <c r="A30" s="17"/>
      <c r="B30" s="18"/>
      <c r="C30" s="17"/>
      <c r="D30" s="109" t="s">
        <v>29</v>
      </c>
      <c r="E30" s="17"/>
      <c r="F30" s="17"/>
      <c r="G30" s="17"/>
      <c r="H30" s="17"/>
      <c r="I30" s="17"/>
      <c r="J30" s="110" t="n">
        <f aca="false">ROUND(J125,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5" hidden="false" customHeight="true" outlineLevel="0" collapsed="false">
      <c r="A32" s="17"/>
      <c r="B32" s="18"/>
      <c r="C32" s="17"/>
      <c r="D32" s="17"/>
      <c r="E32" s="17"/>
      <c r="F32" s="111" t="s">
        <v>31</v>
      </c>
      <c r="G32" s="17"/>
      <c r="H32" s="17"/>
      <c r="I32" s="111" t="s">
        <v>30</v>
      </c>
      <c r="J32" s="111" t="s">
        <v>32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5" hidden="false" customHeight="true" outlineLevel="0" collapsed="false">
      <c r="A33" s="17"/>
      <c r="B33" s="18"/>
      <c r="C33" s="17"/>
      <c r="D33" s="112" t="s">
        <v>33</v>
      </c>
      <c r="E33" s="13" t="s">
        <v>34</v>
      </c>
      <c r="F33" s="113" t="n">
        <f aca="false">ROUND((SUM(BE125:BE233)),  2)</f>
        <v>0</v>
      </c>
      <c r="G33" s="17"/>
      <c r="H33" s="17"/>
      <c r="I33" s="114" t="n">
        <v>0.21</v>
      </c>
      <c r="J33" s="113" t="n">
        <f aca="false">F33*I33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5" hidden="false" customHeight="true" outlineLevel="0" collapsed="false">
      <c r="A34" s="17"/>
      <c r="B34" s="18"/>
      <c r="C34" s="17"/>
      <c r="D34" s="17"/>
      <c r="E34" s="13" t="s">
        <v>35</v>
      </c>
      <c r="F34" s="113" t="n">
        <f aca="false">ROUND((SUM(BF125:BF233)),  2)</f>
        <v>0</v>
      </c>
      <c r="G34" s="17"/>
      <c r="H34" s="17"/>
      <c r="I34" s="114" t="n">
        <v>0.15</v>
      </c>
      <c r="J34" s="113" t="n">
        <f aca="false">ROUND(((SUM(BF125:BF233))*I34),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5" hidden="true" customHeight="true" outlineLevel="0" collapsed="false">
      <c r="A35" s="17"/>
      <c r="B35" s="18"/>
      <c r="C35" s="17"/>
      <c r="D35" s="17"/>
      <c r="E35" s="13" t="s">
        <v>36</v>
      </c>
      <c r="F35" s="113" t="n">
        <f aca="false">ROUND((SUM(BG125:BG233)),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5" hidden="true" customHeight="true" outlineLevel="0" collapsed="false">
      <c r="A36" s="17"/>
      <c r="B36" s="18"/>
      <c r="C36" s="17"/>
      <c r="D36" s="17"/>
      <c r="E36" s="13" t="s">
        <v>37</v>
      </c>
      <c r="F36" s="113" t="n">
        <f aca="false">ROUND((SUM(BH125:BH233)),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5" hidden="true" customHeight="true" outlineLevel="0" collapsed="false">
      <c r="A37" s="17"/>
      <c r="B37" s="18"/>
      <c r="C37" s="17"/>
      <c r="D37" s="17"/>
      <c r="E37" s="13" t="s">
        <v>38</v>
      </c>
      <c r="F37" s="113" t="n">
        <f aca="false">ROUND((SUM(BI125:BI233)),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35" hidden="false" customHeight="true" outlineLevel="0" collapsed="false">
      <c r="A39" s="17"/>
      <c r="B39" s="18"/>
      <c r="C39" s="115"/>
      <c r="D39" s="116" t="s">
        <v>39</v>
      </c>
      <c r="E39" s="58"/>
      <c r="F39" s="58"/>
      <c r="G39" s="117" t="s">
        <v>40</v>
      </c>
      <c r="H39" s="118" t="s">
        <v>41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5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5" hidden="false" customHeight="true" outlineLevel="0" collapsed="false">
      <c r="B41" s="6"/>
      <c r="L41" s="6"/>
    </row>
    <row r="42" customFormat="false" ht="14.45" hidden="false" customHeight="true" outlineLevel="0" collapsed="false">
      <c r="B42" s="6"/>
      <c r="L42" s="6"/>
    </row>
    <row r="43" customFormat="false" ht="14.45" hidden="false" customHeight="true" outlineLevel="0" collapsed="false">
      <c r="B43" s="6"/>
      <c r="L43" s="6"/>
    </row>
    <row r="44" customFormat="false" ht="14.45" hidden="false" customHeight="true" outlineLevel="0" collapsed="false">
      <c r="B44" s="6"/>
      <c r="L44" s="6"/>
    </row>
    <row r="45" customFormat="false" ht="14.45" hidden="false" customHeight="true" outlineLevel="0" collapsed="false">
      <c r="B45" s="6"/>
      <c r="L45" s="6"/>
    </row>
    <row r="46" customFormat="false" ht="14.45" hidden="false" customHeight="true" outlineLevel="0" collapsed="false">
      <c r="B46" s="6"/>
      <c r="L46" s="6"/>
    </row>
    <row r="47" customFormat="false" ht="14.45" hidden="fals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34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34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1.25" hidden="false" customHeight="false" outlineLevel="0" collapsed="false">
      <c r="B60" s="6"/>
      <c r="L60" s="6"/>
    </row>
    <row r="61" s="22" customFormat="true" ht="12.75" hidden="false" customHeight="false" outlineLevel="0" collapsed="false">
      <c r="A61" s="17"/>
      <c r="B61" s="18"/>
      <c r="C61" s="17"/>
      <c r="D61" s="37" t="s">
        <v>44</v>
      </c>
      <c r="E61" s="20"/>
      <c r="F61" s="121" t="s">
        <v>45</v>
      </c>
      <c r="G61" s="37" t="s">
        <v>44</v>
      </c>
      <c r="H61" s="20"/>
      <c r="I61" s="20"/>
      <c r="J61" s="122" t="s">
        <v>45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A65" s="17"/>
      <c r="B65" s="18"/>
      <c r="C65" s="17"/>
      <c r="D65" s="35" t="s">
        <v>46</v>
      </c>
      <c r="E65" s="38"/>
      <c r="F65" s="38"/>
      <c r="G65" s="35" t="s">
        <v>47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A76" s="17"/>
      <c r="B76" s="18"/>
      <c r="C76" s="17"/>
      <c r="D76" s="37" t="s">
        <v>44</v>
      </c>
      <c r="E76" s="20"/>
      <c r="F76" s="121" t="s">
        <v>45</v>
      </c>
      <c r="G76" s="37" t="s">
        <v>44</v>
      </c>
      <c r="H76" s="20"/>
      <c r="I76" s="20"/>
      <c r="J76" s="122" t="s">
        <v>45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Družina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96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Objekt3 - ZTI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 </v>
      </c>
      <c r="G89" s="17"/>
      <c r="H89" s="17"/>
      <c r="I89" s="13" t="s">
        <v>19</v>
      </c>
      <c r="J89" s="103" t="str">
        <f aca="false">IF(J12="","",J12)</f>
        <v>22. 2. 2021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15.2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25</v>
      </c>
      <c r="J91" s="123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2" hidden="false" customHeight="true" outlineLevel="0" collapsed="false">
      <c r="A92" s="17"/>
      <c r="B92" s="18"/>
      <c r="C92" s="13" t="s">
        <v>24</v>
      </c>
      <c r="D92" s="17"/>
      <c r="E92" s="17"/>
      <c r="F92" s="14" t="str">
        <f aca="false">IF(E18="","",E18)</f>
        <v> </v>
      </c>
      <c r="G92" s="17"/>
      <c r="H92" s="17"/>
      <c r="I92" s="13" t="s">
        <v>27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5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25" hidden="false" customHeight="true" outlineLevel="0" collapsed="false">
      <c r="A94" s="17"/>
      <c r="B94" s="18"/>
      <c r="C94" s="124" t="s">
        <v>99</v>
      </c>
      <c r="D94" s="115"/>
      <c r="E94" s="115"/>
      <c r="F94" s="115"/>
      <c r="G94" s="115"/>
      <c r="H94" s="115"/>
      <c r="I94" s="115"/>
      <c r="J94" s="125" t="s">
        <v>100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5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9" hidden="false" customHeight="true" outlineLevel="0" collapsed="false">
      <c r="A96" s="17"/>
      <c r="B96" s="18"/>
      <c r="C96" s="126" t="s">
        <v>101</v>
      </c>
      <c r="D96" s="17"/>
      <c r="E96" s="17"/>
      <c r="F96" s="17"/>
      <c r="G96" s="17"/>
      <c r="H96" s="17"/>
      <c r="I96" s="17"/>
      <c r="J96" s="110" t="n">
        <f aca="false">J125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127" customFormat="true" ht="24.95" hidden="false" customHeight="true" outlineLevel="0" collapsed="false">
      <c r="B97" s="128"/>
      <c r="D97" s="129" t="s">
        <v>946</v>
      </c>
      <c r="E97" s="130"/>
      <c r="F97" s="130"/>
      <c r="G97" s="130"/>
      <c r="H97" s="130"/>
      <c r="I97" s="130"/>
      <c r="J97" s="131" t="n">
        <f aca="false">J126</f>
        <v>0</v>
      </c>
      <c r="L97" s="128"/>
    </row>
    <row r="98" s="132" customFormat="true" ht="19.9" hidden="false" customHeight="true" outlineLevel="0" collapsed="false">
      <c r="B98" s="133"/>
      <c r="D98" s="134" t="s">
        <v>947</v>
      </c>
      <c r="E98" s="135"/>
      <c r="F98" s="135"/>
      <c r="G98" s="135"/>
      <c r="H98" s="135"/>
      <c r="I98" s="135"/>
      <c r="J98" s="136" t="n">
        <f aca="false">J146</f>
        <v>0</v>
      </c>
      <c r="L98" s="133"/>
    </row>
    <row r="99" s="127" customFormat="true" ht="24.95" hidden="false" customHeight="true" outlineLevel="0" collapsed="false">
      <c r="B99" s="128"/>
      <c r="D99" s="129" t="s">
        <v>948</v>
      </c>
      <c r="E99" s="130"/>
      <c r="F99" s="130"/>
      <c r="G99" s="130"/>
      <c r="H99" s="130"/>
      <c r="I99" s="130"/>
      <c r="J99" s="131" t="n">
        <f aca="false">J147</f>
        <v>0</v>
      </c>
      <c r="L99" s="128"/>
    </row>
    <row r="100" s="132" customFormat="true" ht="19.9" hidden="false" customHeight="true" outlineLevel="0" collapsed="false">
      <c r="B100" s="133"/>
      <c r="D100" s="134" t="s">
        <v>949</v>
      </c>
      <c r="E100" s="135"/>
      <c r="F100" s="135"/>
      <c r="G100" s="135"/>
      <c r="H100" s="135"/>
      <c r="I100" s="135"/>
      <c r="J100" s="136" t="n">
        <f aca="false">J188</f>
        <v>0</v>
      </c>
      <c r="L100" s="133"/>
    </row>
    <row r="101" s="127" customFormat="true" ht="24.95" hidden="false" customHeight="true" outlineLevel="0" collapsed="false">
      <c r="B101" s="128"/>
      <c r="D101" s="129" t="s">
        <v>950</v>
      </c>
      <c r="E101" s="130"/>
      <c r="F101" s="130"/>
      <c r="G101" s="130"/>
      <c r="H101" s="130"/>
      <c r="I101" s="130"/>
      <c r="J101" s="131" t="n">
        <f aca="false">J189</f>
        <v>0</v>
      </c>
      <c r="L101" s="128"/>
    </row>
    <row r="102" s="132" customFormat="true" ht="19.9" hidden="false" customHeight="true" outlineLevel="0" collapsed="false">
      <c r="B102" s="133"/>
      <c r="D102" s="134" t="s">
        <v>951</v>
      </c>
      <c r="E102" s="135"/>
      <c r="F102" s="135"/>
      <c r="G102" s="135"/>
      <c r="H102" s="135"/>
      <c r="I102" s="135"/>
      <c r="J102" s="136" t="n">
        <f aca="false">J220</f>
        <v>0</v>
      </c>
      <c r="L102" s="133"/>
    </row>
    <row r="103" s="127" customFormat="true" ht="24.95" hidden="false" customHeight="true" outlineLevel="0" collapsed="false">
      <c r="B103" s="128"/>
      <c r="D103" s="129" t="s">
        <v>952</v>
      </c>
      <c r="E103" s="130"/>
      <c r="F103" s="130"/>
      <c r="G103" s="130"/>
      <c r="H103" s="130"/>
      <c r="I103" s="130"/>
      <c r="J103" s="131" t="n">
        <f aca="false">J221</f>
        <v>0</v>
      </c>
      <c r="L103" s="128"/>
    </row>
    <row r="104" s="132" customFormat="true" ht="19.9" hidden="false" customHeight="true" outlineLevel="0" collapsed="false">
      <c r="B104" s="133"/>
      <c r="D104" s="134" t="s">
        <v>953</v>
      </c>
      <c r="E104" s="135"/>
      <c r="F104" s="135"/>
      <c r="G104" s="135"/>
      <c r="H104" s="135"/>
      <c r="I104" s="135"/>
      <c r="J104" s="136" t="n">
        <f aca="false">J232</f>
        <v>0</v>
      </c>
      <c r="L104" s="133"/>
    </row>
    <row r="105" s="132" customFormat="true" ht="19.9" hidden="false" customHeight="true" outlineLevel="0" collapsed="false">
      <c r="B105" s="133"/>
      <c r="D105" s="134" t="s">
        <v>954</v>
      </c>
      <c r="E105" s="135"/>
      <c r="F105" s="135"/>
      <c r="G105" s="135"/>
      <c r="H105" s="135"/>
      <c r="I105" s="135"/>
      <c r="J105" s="136" t="n">
        <f aca="false">J233</f>
        <v>0</v>
      </c>
      <c r="L105" s="133"/>
    </row>
    <row r="106" s="22" customFormat="true" ht="21.75" hidden="false" customHeight="true" outlineLevel="0" collapsed="false">
      <c r="A106" s="17"/>
      <c r="B106" s="18"/>
      <c r="C106" s="17"/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s="22" customFormat="true" ht="6.95" hidden="false" customHeight="true" outlineLevel="0" collapsed="false">
      <c r="A107" s="17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11" s="22" customFormat="true" ht="6.95" hidden="false" customHeight="true" outlineLevel="0" collapsed="false">
      <c r="A111" s="17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24.95" hidden="false" customHeight="true" outlineLevel="0" collapsed="false">
      <c r="A112" s="17"/>
      <c r="B112" s="18"/>
      <c r="C112" s="7" t="s">
        <v>163</v>
      </c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6.95" hidden="false" customHeight="true" outlineLevel="0" collapsed="false">
      <c r="A113" s="17"/>
      <c r="B113" s="18"/>
      <c r="C113" s="17"/>
      <c r="D113" s="17"/>
      <c r="E113" s="17"/>
      <c r="F113" s="17"/>
      <c r="G113" s="17"/>
      <c r="H113" s="17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12" hidden="false" customHeight="true" outlineLevel="0" collapsed="false">
      <c r="A114" s="17"/>
      <c r="B114" s="18"/>
      <c r="C114" s="13" t="s">
        <v>13</v>
      </c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22" customFormat="true" ht="16.5" hidden="false" customHeight="true" outlineLevel="0" collapsed="false">
      <c r="A115" s="17"/>
      <c r="B115" s="18"/>
      <c r="C115" s="17"/>
      <c r="D115" s="17"/>
      <c r="E115" s="101" t="str">
        <f aca="false">E7</f>
        <v>Družina</v>
      </c>
      <c r="F115" s="101"/>
      <c r="G115" s="101"/>
      <c r="H115" s="101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="22" customFormat="true" ht="12" hidden="false" customHeight="true" outlineLevel="0" collapsed="false">
      <c r="A116" s="17"/>
      <c r="B116" s="18"/>
      <c r="C116" s="13" t="s">
        <v>96</v>
      </c>
      <c r="D116" s="17"/>
      <c r="E116" s="17"/>
      <c r="F116" s="17"/>
      <c r="G116" s="17"/>
      <c r="H116" s="17"/>
      <c r="I116" s="17"/>
      <c r="J116" s="17"/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="22" customFormat="true" ht="16.5" hidden="false" customHeight="true" outlineLevel="0" collapsed="false">
      <c r="A117" s="17"/>
      <c r="B117" s="18"/>
      <c r="C117" s="17"/>
      <c r="D117" s="17"/>
      <c r="E117" s="102" t="str">
        <f aca="false">E9</f>
        <v>Objekt3 - ZTI</v>
      </c>
      <c r="F117" s="102"/>
      <c r="G117" s="102"/>
      <c r="H117" s="102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="22" customFormat="true" ht="6.95" hidden="false" customHeight="true" outlineLevel="0" collapsed="false">
      <c r="A118" s="17"/>
      <c r="B118" s="18"/>
      <c r="C118" s="17"/>
      <c r="D118" s="17"/>
      <c r="E118" s="17"/>
      <c r="F118" s="17"/>
      <c r="G118" s="17"/>
      <c r="H118" s="17"/>
      <c r="I118" s="17"/>
      <c r="J118" s="17"/>
      <c r="K118" s="17"/>
      <c r="L118" s="34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="22" customFormat="true" ht="12" hidden="false" customHeight="true" outlineLevel="0" collapsed="false">
      <c r="A119" s="17"/>
      <c r="B119" s="18"/>
      <c r="C119" s="13" t="s">
        <v>17</v>
      </c>
      <c r="D119" s="17"/>
      <c r="E119" s="17"/>
      <c r="F119" s="14" t="str">
        <f aca="false">F12</f>
        <v> </v>
      </c>
      <c r="G119" s="17"/>
      <c r="H119" s="17"/>
      <c r="I119" s="13" t="s">
        <v>19</v>
      </c>
      <c r="J119" s="103" t="str">
        <f aca="false">IF(J12="","",J12)</f>
        <v>22. 2. 2021</v>
      </c>
      <c r="K119" s="17"/>
      <c r="L119" s="34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="22" customFormat="true" ht="6.95" hidden="false" customHeight="true" outlineLevel="0" collapsed="false">
      <c r="A120" s="17"/>
      <c r="B120" s="18"/>
      <c r="C120" s="17"/>
      <c r="D120" s="17"/>
      <c r="E120" s="17"/>
      <c r="F120" s="17"/>
      <c r="G120" s="17"/>
      <c r="H120" s="17"/>
      <c r="I120" s="17"/>
      <c r="J120" s="17"/>
      <c r="K120" s="17"/>
      <c r="L120" s="34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="22" customFormat="true" ht="15.2" hidden="false" customHeight="true" outlineLevel="0" collapsed="false">
      <c r="A121" s="17"/>
      <c r="B121" s="18"/>
      <c r="C121" s="13" t="s">
        <v>21</v>
      </c>
      <c r="D121" s="17"/>
      <c r="E121" s="17"/>
      <c r="F121" s="14" t="str">
        <f aca="false">E15</f>
        <v> </v>
      </c>
      <c r="G121" s="17"/>
      <c r="H121" s="17"/>
      <c r="I121" s="13" t="s">
        <v>25</v>
      </c>
      <c r="J121" s="123" t="str">
        <f aca="false">E21</f>
        <v> </v>
      </c>
      <c r="K121" s="17"/>
      <c r="L121" s="34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="22" customFormat="true" ht="15.2" hidden="false" customHeight="true" outlineLevel="0" collapsed="false">
      <c r="A122" s="17"/>
      <c r="B122" s="18"/>
      <c r="C122" s="13" t="s">
        <v>24</v>
      </c>
      <c r="D122" s="17"/>
      <c r="E122" s="17"/>
      <c r="F122" s="14" t="str">
        <f aca="false">IF(E18="","",E18)</f>
        <v> </v>
      </c>
      <c r="G122" s="17"/>
      <c r="H122" s="17"/>
      <c r="I122" s="13" t="s">
        <v>27</v>
      </c>
      <c r="J122" s="123" t="str">
        <f aca="false">E24</f>
        <v> </v>
      </c>
      <c r="K122" s="17"/>
      <c r="L122" s="34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3" s="22" customFormat="true" ht="10.35" hidden="false" customHeight="true" outlineLevel="0" collapsed="false">
      <c r="A123" s="17"/>
      <c r="B123" s="18"/>
      <c r="C123" s="17"/>
      <c r="D123" s="17"/>
      <c r="E123" s="17"/>
      <c r="F123" s="17"/>
      <c r="G123" s="17"/>
      <c r="H123" s="17"/>
      <c r="I123" s="17"/>
      <c r="J123" s="17"/>
      <c r="K123" s="17"/>
      <c r="L123" s="34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</row>
    <row r="124" s="144" customFormat="true" ht="29.25" hidden="false" customHeight="true" outlineLevel="0" collapsed="false">
      <c r="A124" s="137"/>
      <c r="B124" s="138"/>
      <c r="C124" s="139" t="s">
        <v>164</v>
      </c>
      <c r="D124" s="140" t="s">
        <v>54</v>
      </c>
      <c r="E124" s="140" t="s">
        <v>50</v>
      </c>
      <c r="F124" s="140" t="s">
        <v>51</v>
      </c>
      <c r="G124" s="140" t="s">
        <v>165</v>
      </c>
      <c r="H124" s="140" t="s">
        <v>166</v>
      </c>
      <c r="I124" s="140" t="s">
        <v>167</v>
      </c>
      <c r="J124" s="141" t="s">
        <v>100</v>
      </c>
      <c r="K124" s="142" t="s">
        <v>168</v>
      </c>
      <c r="L124" s="143"/>
      <c r="M124" s="63"/>
      <c r="N124" s="64" t="s">
        <v>33</v>
      </c>
      <c r="O124" s="64" t="s">
        <v>169</v>
      </c>
      <c r="P124" s="64" t="s">
        <v>170</v>
      </c>
      <c r="Q124" s="64" t="s">
        <v>171</v>
      </c>
      <c r="R124" s="64" t="s">
        <v>172</v>
      </c>
      <c r="S124" s="64" t="s">
        <v>173</v>
      </c>
      <c r="T124" s="65" t="s">
        <v>174</v>
      </c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</row>
    <row r="125" s="22" customFormat="true" ht="22.9" hidden="false" customHeight="true" outlineLevel="0" collapsed="false">
      <c r="A125" s="17"/>
      <c r="B125" s="18"/>
      <c r="C125" s="71" t="s">
        <v>175</v>
      </c>
      <c r="D125" s="17"/>
      <c r="E125" s="17"/>
      <c r="F125" s="17"/>
      <c r="G125" s="17"/>
      <c r="H125" s="17"/>
      <c r="I125" s="17"/>
      <c r="J125" s="145" t="n">
        <f aca="false">BK125</f>
        <v>0</v>
      </c>
      <c r="K125" s="17"/>
      <c r="L125" s="18"/>
      <c r="M125" s="66"/>
      <c r="N125" s="53"/>
      <c r="O125" s="67"/>
      <c r="P125" s="146" t="n">
        <f aca="false">P126+P147+P189+P221</f>
        <v>0</v>
      </c>
      <c r="Q125" s="67"/>
      <c r="R125" s="146" t="n">
        <f aca="false">R126+R147+R189+R221</f>
        <v>0</v>
      </c>
      <c r="S125" s="67"/>
      <c r="T125" s="147" t="n">
        <f aca="false">T126+T147+T189+T221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T125" s="3" t="s">
        <v>68</v>
      </c>
      <c r="AU125" s="3" t="s">
        <v>102</v>
      </c>
      <c r="BK125" s="148" t="n">
        <f aca="false">BK126+BK147+BK189+BK221</f>
        <v>0</v>
      </c>
    </row>
    <row r="126" s="149" customFormat="true" ht="25.9" hidden="false" customHeight="true" outlineLevel="0" collapsed="false">
      <c r="B126" s="150"/>
      <c r="D126" s="151" t="s">
        <v>68</v>
      </c>
      <c r="E126" s="152" t="s">
        <v>955</v>
      </c>
      <c r="F126" s="152" t="s">
        <v>956</v>
      </c>
      <c r="J126" s="153" t="n">
        <f aca="false">BK126</f>
        <v>0</v>
      </c>
      <c r="L126" s="150"/>
      <c r="M126" s="154"/>
      <c r="N126" s="155"/>
      <c r="O126" s="155"/>
      <c r="P126" s="156" t="n">
        <f aca="false">SUM(P127:P146)</f>
        <v>0</v>
      </c>
      <c r="Q126" s="155"/>
      <c r="R126" s="156" t="n">
        <f aca="false">SUM(R127:R146)</f>
        <v>0</v>
      </c>
      <c r="S126" s="155"/>
      <c r="T126" s="157" t="n">
        <f aca="false">SUM(T127:T146)</f>
        <v>0</v>
      </c>
      <c r="AR126" s="151" t="s">
        <v>79</v>
      </c>
      <c r="AT126" s="158" t="s">
        <v>68</v>
      </c>
      <c r="AU126" s="158" t="s">
        <v>69</v>
      </c>
      <c r="AY126" s="151" t="s">
        <v>177</v>
      </c>
      <c r="BK126" s="159" t="n">
        <f aca="false">SUM(BK127:BK146)</f>
        <v>0</v>
      </c>
    </row>
    <row r="127" s="22" customFormat="true" ht="16.5" hidden="false" customHeight="true" outlineLevel="0" collapsed="false">
      <c r="A127" s="17"/>
      <c r="B127" s="160"/>
      <c r="C127" s="161" t="s">
        <v>77</v>
      </c>
      <c r="D127" s="161" t="s">
        <v>179</v>
      </c>
      <c r="E127" s="162" t="s">
        <v>957</v>
      </c>
      <c r="F127" s="163" t="s">
        <v>958</v>
      </c>
      <c r="G127" s="164" t="s">
        <v>232</v>
      </c>
      <c r="H127" s="165" t="n">
        <v>3</v>
      </c>
      <c r="I127" s="166"/>
      <c r="J127" s="166" t="n">
        <f aca="false">ROUND(I127*H127,2)</f>
        <v>0</v>
      </c>
      <c r="K127" s="167"/>
      <c r="L127" s="18"/>
      <c r="M127" s="168"/>
      <c r="N127" s="169" t="s">
        <v>34</v>
      </c>
      <c r="O127" s="170" t="n">
        <v>0</v>
      </c>
      <c r="P127" s="170" t="n">
        <f aca="false">O127*H127</f>
        <v>0</v>
      </c>
      <c r="Q127" s="170" t="n">
        <v>0</v>
      </c>
      <c r="R127" s="170" t="n">
        <f aca="false">Q127*H127</f>
        <v>0</v>
      </c>
      <c r="S127" s="170" t="n">
        <v>0</v>
      </c>
      <c r="T127" s="171" t="n">
        <f aca="false"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72" t="s">
        <v>214</v>
      </c>
      <c r="AT127" s="172" t="s">
        <v>179</v>
      </c>
      <c r="AU127" s="172" t="s">
        <v>77</v>
      </c>
      <c r="AY127" s="3" t="s">
        <v>177</v>
      </c>
      <c r="BE127" s="173" t="n">
        <f aca="false">IF(N127="základní",J127,0)</f>
        <v>0</v>
      </c>
      <c r="BF127" s="173" t="n">
        <f aca="false">IF(N127="snížená",J127,0)</f>
        <v>0</v>
      </c>
      <c r="BG127" s="173" t="n">
        <f aca="false">IF(N127="zákl. přenesená",J127,0)</f>
        <v>0</v>
      </c>
      <c r="BH127" s="173" t="n">
        <f aca="false">IF(N127="sníž. přenesená",J127,0)</f>
        <v>0</v>
      </c>
      <c r="BI127" s="173" t="n">
        <f aca="false">IF(N127="nulová",J127,0)</f>
        <v>0</v>
      </c>
      <c r="BJ127" s="3" t="s">
        <v>77</v>
      </c>
      <c r="BK127" s="173" t="n">
        <f aca="false">ROUND(I127*H127,2)</f>
        <v>0</v>
      </c>
      <c r="BL127" s="3" t="s">
        <v>214</v>
      </c>
      <c r="BM127" s="172" t="s">
        <v>79</v>
      </c>
    </row>
    <row r="128" s="22" customFormat="true" ht="16.5" hidden="false" customHeight="true" outlineLevel="0" collapsed="false">
      <c r="A128" s="17"/>
      <c r="B128" s="160"/>
      <c r="C128" s="161" t="s">
        <v>79</v>
      </c>
      <c r="D128" s="161" t="s">
        <v>179</v>
      </c>
      <c r="E128" s="162" t="s">
        <v>959</v>
      </c>
      <c r="F128" s="163" t="s">
        <v>960</v>
      </c>
      <c r="G128" s="164" t="s">
        <v>232</v>
      </c>
      <c r="H128" s="165" t="n">
        <v>1</v>
      </c>
      <c r="I128" s="166"/>
      <c r="J128" s="166" t="n">
        <f aca="false">ROUND(I128*H128,2)</f>
        <v>0</v>
      </c>
      <c r="K128" s="167"/>
      <c r="L128" s="18"/>
      <c r="M128" s="168"/>
      <c r="N128" s="169" t="s">
        <v>34</v>
      </c>
      <c r="O128" s="170" t="n">
        <v>0</v>
      </c>
      <c r="P128" s="170" t="n">
        <f aca="false">O128*H128</f>
        <v>0</v>
      </c>
      <c r="Q128" s="170" t="n">
        <v>0</v>
      </c>
      <c r="R128" s="170" t="n">
        <f aca="false">Q128*H128</f>
        <v>0</v>
      </c>
      <c r="S128" s="170" t="n">
        <v>0</v>
      </c>
      <c r="T128" s="171" t="n">
        <f aca="false">S128*H128</f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172" t="s">
        <v>214</v>
      </c>
      <c r="AT128" s="172" t="s">
        <v>179</v>
      </c>
      <c r="AU128" s="172" t="s">
        <v>77</v>
      </c>
      <c r="AY128" s="3" t="s">
        <v>177</v>
      </c>
      <c r="BE128" s="173" t="n">
        <f aca="false">IF(N128="základní",J128,0)</f>
        <v>0</v>
      </c>
      <c r="BF128" s="173" t="n">
        <f aca="false">IF(N128="snížená",J128,0)</f>
        <v>0</v>
      </c>
      <c r="BG128" s="173" t="n">
        <f aca="false">IF(N128="zákl. přenesená",J128,0)</f>
        <v>0</v>
      </c>
      <c r="BH128" s="173" t="n">
        <f aca="false">IF(N128="sníž. přenesená",J128,0)</f>
        <v>0</v>
      </c>
      <c r="BI128" s="173" t="n">
        <f aca="false">IF(N128="nulová",J128,0)</f>
        <v>0</v>
      </c>
      <c r="BJ128" s="3" t="s">
        <v>77</v>
      </c>
      <c r="BK128" s="173" t="n">
        <f aca="false">ROUND(I128*H128,2)</f>
        <v>0</v>
      </c>
      <c r="BL128" s="3" t="s">
        <v>214</v>
      </c>
      <c r="BM128" s="172" t="s">
        <v>178</v>
      </c>
    </row>
    <row r="129" s="22" customFormat="true" ht="21.75" hidden="false" customHeight="true" outlineLevel="0" collapsed="false">
      <c r="A129" s="17"/>
      <c r="B129" s="160"/>
      <c r="C129" s="161" t="s">
        <v>228</v>
      </c>
      <c r="D129" s="161" t="s">
        <v>179</v>
      </c>
      <c r="E129" s="162" t="s">
        <v>961</v>
      </c>
      <c r="F129" s="163" t="s">
        <v>962</v>
      </c>
      <c r="G129" s="164" t="s">
        <v>531</v>
      </c>
      <c r="H129" s="165" t="n">
        <v>32</v>
      </c>
      <c r="I129" s="166"/>
      <c r="J129" s="166" t="n">
        <f aca="false">ROUND(I129*H129,2)</f>
        <v>0</v>
      </c>
      <c r="K129" s="167"/>
      <c r="L129" s="18"/>
      <c r="M129" s="168"/>
      <c r="N129" s="169" t="s">
        <v>34</v>
      </c>
      <c r="O129" s="170" t="n">
        <v>0</v>
      </c>
      <c r="P129" s="170" t="n">
        <f aca="false">O129*H129</f>
        <v>0</v>
      </c>
      <c r="Q129" s="170" t="n">
        <v>0</v>
      </c>
      <c r="R129" s="170" t="n">
        <f aca="false">Q129*H129</f>
        <v>0</v>
      </c>
      <c r="S129" s="170" t="n">
        <v>0</v>
      </c>
      <c r="T129" s="171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2" t="s">
        <v>214</v>
      </c>
      <c r="AT129" s="172" t="s">
        <v>179</v>
      </c>
      <c r="AU129" s="172" t="s">
        <v>77</v>
      </c>
      <c r="AY129" s="3" t="s">
        <v>177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77</v>
      </c>
      <c r="BK129" s="173" t="n">
        <f aca="false">ROUND(I129*H129,2)</f>
        <v>0</v>
      </c>
      <c r="BL129" s="3" t="s">
        <v>214</v>
      </c>
      <c r="BM129" s="172" t="s">
        <v>191</v>
      </c>
    </row>
    <row r="130" s="22" customFormat="true" ht="21.75" hidden="false" customHeight="true" outlineLevel="0" collapsed="false">
      <c r="A130" s="17"/>
      <c r="B130" s="160"/>
      <c r="C130" s="161" t="s">
        <v>188</v>
      </c>
      <c r="D130" s="161" t="s">
        <v>179</v>
      </c>
      <c r="E130" s="162" t="s">
        <v>963</v>
      </c>
      <c r="F130" s="163" t="s">
        <v>964</v>
      </c>
      <c r="G130" s="164" t="s">
        <v>531</v>
      </c>
      <c r="H130" s="165" t="n">
        <v>33</v>
      </c>
      <c r="I130" s="166"/>
      <c r="J130" s="166" t="n">
        <f aca="false">ROUND(I130*H130,2)</f>
        <v>0</v>
      </c>
      <c r="K130" s="167"/>
      <c r="L130" s="18"/>
      <c r="M130" s="168"/>
      <c r="N130" s="169" t="s">
        <v>34</v>
      </c>
      <c r="O130" s="170" t="n">
        <v>0</v>
      </c>
      <c r="P130" s="170" t="n">
        <f aca="false">O130*H130</f>
        <v>0</v>
      </c>
      <c r="Q130" s="170" t="n">
        <v>0</v>
      </c>
      <c r="R130" s="170" t="n">
        <f aca="false">Q130*H130</f>
        <v>0</v>
      </c>
      <c r="S130" s="170" t="n">
        <v>0</v>
      </c>
      <c r="T130" s="171" t="n">
        <f aca="false">S130*H130</f>
        <v>0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172" t="s">
        <v>214</v>
      </c>
      <c r="AT130" s="172" t="s">
        <v>179</v>
      </c>
      <c r="AU130" s="172" t="s">
        <v>77</v>
      </c>
      <c r="AY130" s="3" t="s">
        <v>177</v>
      </c>
      <c r="BE130" s="173" t="n">
        <f aca="false">IF(N130="základní",J130,0)</f>
        <v>0</v>
      </c>
      <c r="BF130" s="173" t="n">
        <f aca="false">IF(N130="snížená",J130,0)</f>
        <v>0</v>
      </c>
      <c r="BG130" s="173" t="n">
        <f aca="false">IF(N130="zákl. přenesená",J130,0)</f>
        <v>0</v>
      </c>
      <c r="BH130" s="173" t="n">
        <f aca="false">IF(N130="sníž. přenesená",J130,0)</f>
        <v>0</v>
      </c>
      <c r="BI130" s="173" t="n">
        <f aca="false">IF(N130="nulová",J130,0)</f>
        <v>0</v>
      </c>
      <c r="BJ130" s="3" t="s">
        <v>77</v>
      </c>
      <c r="BK130" s="173" t="n">
        <f aca="false">ROUND(I130*H130,2)</f>
        <v>0</v>
      </c>
      <c r="BL130" s="3" t="s">
        <v>214</v>
      </c>
      <c r="BM130" s="172" t="s">
        <v>197</v>
      </c>
    </row>
    <row r="131" s="22" customFormat="true" ht="21.75" hidden="false" customHeight="true" outlineLevel="0" collapsed="false">
      <c r="A131" s="17"/>
      <c r="B131" s="160"/>
      <c r="C131" s="161" t="s">
        <v>191</v>
      </c>
      <c r="D131" s="161" t="s">
        <v>179</v>
      </c>
      <c r="E131" s="162" t="s">
        <v>965</v>
      </c>
      <c r="F131" s="163" t="s">
        <v>966</v>
      </c>
      <c r="G131" s="164" t="s">
        <v>531</v>
      </c>
      <c r="H131" s="165" t="n">
        <v>35</v>
      </c>
      <c r="I131" s="166"/>
      <c r="J131" s="166" t="n">
        <f aca="false">ROUND(I131*H131,2)</f>
        <v>0</v>
      </c>
      <c r="K131" s="167"/>
      <c r="L131" s="18"/>
      <c r="M131" s="168"/>
      <c r="N131" s="169" t="s">
        <v>34</v>
      </c>
      <c r="O131" s="170" t="n">
        <v>0</v>
      </c>
      <c r="P131" s="170" t="n">
        <f aca="false">O131*H131</f>
        <v>0</v>
      </c>
      <c r="Q131" s="170" t="n">
        <v>0</v>
      </c>
      <c r="R131" s="170" t="n">
        <f aca="false">Q131*H131</f>
        <v>0</v>
      </c>
      <c r="S131" s="170" t="n">
        <v>0</v>
      </c>
      <c r="T131" s="171" t="n">
        <f aca="false">S131*H131</f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172" t="s">
        <v>214</v>
      </c>
      <c r="AT131" s="172" t="s">
        <v>179</v>
      </c>
      <c r="AU131" s="172" t="s">
        <v>77</v>
      </c>
      <c r="AY131" s="3" t="s">
        <v>177</v>
      </c>
      <c r="BE131" s="173" t="n">
        <f aca="false">IF(N131="základní",J131,0)</f>
        <v>0</v>
      </c>
      <c r="BF131" s="173" t="n">
        <f aca="false">IF(N131="snížená",J131,0)</f>
        <v>0</v>
      </c>
      <c r="BG131" s="173" t="n">
        <f aca="false">IF(N131="zákl. přenesená",J131,0)</f>
        <v>0</v>
      </c>
      <c r="BH131" s="173" t="n">
        <f aca="false">IF(N131="sníž. přenesená",J131,0)</f>
        <v>0</v>
      </c>
      <c r="BI131" s="173" t="n">
        <f aca="false">IF(N131="nulová",J131,0)</f>
        <v>0</v>
      </c>
      <c r="BJ131" s="3" t="s">
        <v>77</v>
      </c>
      <c r="BK131" s="173" t="n">
        <f aca="false">ROUND(I131*H131,2)</f>
        <v>0</v>
      </c>
      <c r="BL131" s="3" t="s">
        <v>214</v>
      </c>
      <c r="BM131" s="172" t="s">
        <v>200</v>
      </c>
    </row>
    <row r="132" s="22" customFormat="true" ht="16.5" hidden="false" customHeight="true" outlineLevel="0" collapsed="false">
      <c r="A132" s="17"/>
      <c r="B132" s="160"/>
      <c r="C132" s="161" t="s">
        <v>194</v>
      </c>
      <c r="D132" s="161" t="s">
        <v>179</v>
      </c>
      <c r="E132" s="162" t="s">
        <v>967</v>
      </c>
      <c r="F132" s="163" t="s">
        <v>968</v>
      </c>
      <c r="G132" s="164" t="s">
        <v>531</v>
      </c>
      <c r="H132" s="165" t="n">
        <v>100</v>
      </c>
      <c r="I132" s="166"/>
      <c r="J132" s="166" t="n">
        <f aca="false">ROUND(I132*H132,2)</f>
        <v>0</v>
      </c>
      <c r="K132" s="167"/>
      <c r="L132" s="18"/>
      <c r="M132" s="168"/>
      <c r="N132" s="169" t="s">
        <v>34</v>
      </c>
      <c r="O132" s="170" t="n">
        <v>0</v>
      </c>
      <c r="P132" s="170" t="n">
        <f aca="false">O132*H132</f>
        <v>0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172" t="s">
        <v>214</v>
      </c>
      <c r="AT132" s="172" t="s">
        <v>179</v>
      </c>
      <c r="AU132" s="172" t="s">
        <v>77</v>
      </c>
      <c r="AY132" s="3" t="s">
        <v>177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77</v>
      </c>
      <c r="BK132" s="173" t="n">
        <f aca="false">ROUND(I132*H132,2)</f>
        <v>0</v>
      </c>
      <c r="BL132" s="3" t="s">
        <v>214</v>
      </c>
      <c r="BM132" s="172" t="s">
        <v>204</v>
      </c>
    </row>
    <row r="133" s="22" customFormat="true" ht="16.5" hidden="false" customHeight="true" outlineLevel="0" collapsed="false">
      <c r="A133" s="17"/>
      <c r="B133" s="160"/>
      <c r="C133" s="161" t="s">
        <v>197</v>
      </c>
      <c r="D133" s="161" t="s">
        <v>179</v>
      </c>
      <c r="E133" s="162" t="s">
        <v>969</v>
      </c>
      <c r="F133" s="163" t="s">
        <v>970</v>
      </c>
      <c r="G133" s="164" t="s">
        <v>232</v>
      </c>
      <c r="H133" s="165" t="n">
        <v>24</v>
      </c>
      <c r="I133" s="166"/>
      <c r="J133" s="166" t="n">
        <f aca="false">ROUND(I133*H133,2)</f>
        <v>0</v>
      </c>
      <c r="K133" s="167"/>
      <c r="L133" s="18"/>
      <c r="M133" s="168"/>
      <c r="N133" s="169" t="s">
        <v>34</v>
      </c>
      <c r="O133" s="170" t="n">
        <v>0</v>
      </c>
      <c r="P133" s="170" t="n">
        <f aca="false">O133*H133</f>
        <v>0</v>
      </c>
      <c r="Q133" s="170" t="n">
        <v>0</v>
      </c>
      <c r="R133" s="170" t="n">
        <f aca="false">Q133*H133</f>
        <v>0</v>
      </c>
      <c r="S133" s="170" t="n">
        <v>0</v>
      </c>
      <c r="T133" s="171" t="n">
        <f aca="false"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72" t="s">
        <v>214</v>
      </c>
      <c r="AT133" s="172" t="s">
        <v>179</v>
      </c>
      <c r="AU133" s="172" t="s">
        <v>77</v>
      </c>
      <c r="AY133" s="3" t="s">
        <v>177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3" t="s">
        <v>77</v>
      </c>
      <c r="BK133" s="173" t="n">
        <f aca="false">ROUND(I133*H133,2)</f>
        <v>0</v>
      </c>
      <c r="BL133" s="3" t="s">
        <v>214</v>
      </c>
      <c r="BM133" s="172" t="s">
        <v>207</v>
      </c>
    </row>
    <row r="134" s="22" customFormat="true" ht="16.5" hidden="false" customHeight="true" outlineLevel="0" collapsed="false">
      <c r="A134" s="17"/>
      <c r="B134" s="160"/>
      <c r="C134" s="161" t="s">
        <v>201</v>
      </c>
      <c r="D134" s="161" t="s">
        <v>179</v>
      </c>
      <c r="E134" s="162" t="s">
        <v>971</v>
      </c>
      <c r="F134" s="163" t="s">
        <v>972</v>
      </c>
      <c r="G134" s="164" t="s">
        <v>232</v>
      </c>
      <c r="H134" s="165" t="n">
        <v>5</v>
      </c>
      <c r="I134" s="166"/>
      <c r="J134" s="166" t="n">
        <f aca="false">ROUND(I134*H134,2)</f>
        <v>0</v>
      </c>
      <c r="K134" s="167"/>
      <c r="L134" s="18"/>
      <c r="M134" s="168"/>
      <c r="N134" s="169" t="s">
        <v>34</v>
      </c>
      <c r="O134" s="170" t="n">
        <v>0</v>
      </c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172" t="s">
        <v>214</v>
      </c>
      <c r="AT134" s="172" t="s">
        <v>179</v>
      </c>
      <c r="AU134" s="172" t="s">
        <v>77</v>
      </c>
      <c r="AY134" s="3" t="s">
        <v>177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77</v>
      </c>
      <c r="BK134" s="173" t="n">
        <f aca="false">ROUND(I134*H134,2)</f>
        <v>0</v>
      </c>
      <c r="BL134" s="3" t="s">
        <v>214</v>
      </c>
      <c r="BM134" s="172" t="s">
        <v>214</v>
      </c>
    </row>
    <row r="135" s="22" customFormat="true" ht="21.75" hidden="false" customHeight="true" outlineLevel="0" collapsed="false">
      <c r="A135" s="17"/>
      <c r="B135" s="160"/>
      <c r="C135" s="161" t="s">
        <v>200</v>
      </c>
      <c r="D135" s="161" t="s">
        <v>179</v>
      </c>
      <c r="E135" s="162" t="s">
        <v>973</v>
      </c>
      <c r="F135" s="163" t="s">
        <v>974</v>
      </c>
      <c r="G135" s="164" t="s">
        <v>232</v>
      </c>
      <c r="H135" s="165" t="n">
        <v>11</v>
      </c>
      <c r="I135" s="166"/>
      <c r="J135" s="166" t="n">
        <f aca="false">ROUND(I135*H135,2)</f>
        <v>0</v>
      </c>
      <c r="K135" s="167"/>
      <c r="L135" s="18"/>
      <c r="M135" s="168"/>
      <c r="N135" s="169" t="s">
        <v>34</v>
      </c>
      <c r="O135" s="170" t="n">
        <v>0</v>
      </c>
      <c r="P135" s="170" t="n">
        <f aca="false">O135*H135</f>
        <v>0</v>
      </c>
      <c r="Q135" s="170" t="n">
        <v>0</v>
      </c>
      <c r="R135" s="170" t="n">
        <f aca="false">Q135*H135</f>
        <v>0</v>
      </c>
      <c r="S135" s="170" t="n">
        <v>0</v>
      </c>
      <c r="T135" s="171" t="n">
        <f aca="false">S135*H135</f>
        <v>0</v>
      </c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R135" s="172" t="s">
        <v>214</v>
      </c>
      <c r="AT135" s="172" t="s">
        <v>179</v>
      </c>
      <c r="AU135" s="172" t="s">
        <v>77</v>
      </c>
      <c r="AY135" s="3" t="s">
        <v>177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77</v>
      </c>
      <c r="BK135" s="173" t="n">
        <f aca="false">ROUND(I135*H135,2)</f>
        <v>0</v>
      </c>
      <c r="BL135" s="3" t="s">
        <v>214</v>
      </c>
      <c r="BM135" s="172" t="s">
        <v>220</v>
      </c>
    </row>
    <row r="136" s="22" customFormat="true" ht="16.5" hidden="false" customHeight="true" outlineLevel="0" collapsed="false">
      <c r="A136" s="17"/>
      <c r="B136" s="160"/>
      <c r="C136" s="161" t="s">
        <v>204</v>
      </c>
      <c r="D136" s="161" t="s">
        <v>179</v>
      </c>
      <c r="E136" s="162" t="s">
        <v>975</v>
      </c>
      <c r="F136" s="163" t="s">
        <v>976</v>
      </c>
      <c r="G136" s="164" t="s">
        <v>232</v>
      </c>
      <c r="H136" s="165" t="n">
        <v>3</v>
      </c>
      <c r="I136" s="166"/>
      <c r="J136" s="166" t="n">
        <f aca="false">ROUND(I136*H136,2)</f>
        <v>0</v>
      </c>
      <c r="K136" s="167"/>
      <c r="L136" s="18"/>
      <c r="M136" s="168"/>
      <c r="N136" s="169" t="s">
        <v>34</v>
      </c>
      <c r="O136" s="170" t="n">
        <v>0</v>
      </c>
      <c r="P136" s="170" t="n">
        <f aca="false">O136*H136</f>
        <v>0</v>
      </c>
      <c r="Q136" s="170" t="n">
        <v>0</v>
      </c>
      <c r="R136" s="170" t="n">
        <f aca="false">Q136*H136</f>
        <v>0</v>
      </c>
      <c r="S136" s="170" t="n">
        <v>0</v>
      </c>
      <c r="T136" s="171" t="n">
        <f aca="false">S136*H136</f>
        <v>0</v>
      </c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R136" s="172" t="s">
        <v>214</v>
      </c>
      <c r="AT136" s="172" t="s">
        <v>179</v>
      </c>
      <c r="AU136" s="172" t="s">
        <v>77</v>
      </c>
      <c r="AY136" s="3" t="s">
        <v>177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77</v>
      </c>
      <c r="BK136" s="173" t="n">
        <f aca="false">ROUND(I136*H136,2)</f>
        <v>0</v>
      </c>
      <c r="BL136" s="3" t="s">
        <v>214</v>
      </c>
      <c r="BM136" s="172" t="s">
        <v>224</v>
      </c>
    </row>
    <row r="137" s="22" customFormat="true" ht="16.5" hidden="false" customHeight="true" outlineLevel="0" collapsed="false">
      <c r="A137" s="17"/>
      <c r="B137" s="160"/>
      <c r="C137" s="161" t="s">
        <v>211</v>
      </c>
      <c r="D137" s="161" t="s">
        <v>179</v>
      </c>
      <c r="E137" s="162" t="s">
        <v>977</v>
      </c>
      <c r="F137" s="163" t="s">
        <v>978</v>
      </c>
      <c r="G137" s="164" t="s">
        <v>232</v>
      </c>
      <c r="H137" s="165" t="n">
        <v>3</v>
      </c>
      <c r="I137" s="166"/>
      <c r="J137" s="166" t="n">
        <f aca="false">ROUND(I137*H137,2)</f>
        <v>0</v>
      </c>
      <c r="K137" s="167"/>
      <c r="L137" s="18"/>
      <c r="M137" s="168"/>
      <c r="N137" s="169" t="s">
        <v>34</v>
      </c>
      <c r="O137" s="170" t="n">
        <v>0</v>
      </c>
      <c r="P137" s="170" t="n">
        <f aca="false">O137*H137</f>
        <v>0</v>
      </c>
      <c r="Q137" s="170" t="n">
        <v>0</v>
      </c>
      <c r="R137" s="170" t="n">
        <f aca="false">Q137*H137</f>
        <v>0</v>
      </c>
      <c r="S137" s="170" t="n">
        <v>0</v>
      </c>
      <c r="T137" s="171" t="n">
        <f aca="false">S137*H137</f>
        <v>0</v>
      </c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R137" s="172" t="s">
        <v>214</v>
      </c>
      <c r="AT137" s="172" t="s">
        <v>179</v>
      </c>
      <c r="AU137" s="172" t="s">
        <v>77</v>
      </c>
      <c r="AY137" s="3" t="s">
        <v>177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77</v>
      </c>
      <c r="BK137" s="173" t="n">
        <f aca="false">ROUND(I137*H137,2)</f>
        <v>0</v>
      </c>
      <c r="BL137" s="3" t="s">
        <v>214</v>
      </c>
      <c r="BM137" s="172" t="s">
        <v>233</v>
      </c>
    </row>
    <row r="138" s="22" customFormat="true" ht="16.5" hidden="false" customHeight="true" outlineLevel="0" collapsed="false">
      <c r="A138" s="17"/>
      <c r="B138" s="160"/>
      <c r="C138" s="161" t="s">
        <v>207</v>
      </c>
      <c r="D138" s="161" t="s">
        <v>179</v>
      </c>
      <c r="E138" s="162" t="s">
        <v>979</v>
      </c>
      <c r="F138" s="163" t="s">
        <v>980</v>
      </c>
      <c r="G138" s="164" t="s">
        <v>232</v>
      </c>
      <c r="H138" s="165" t="n">
        <v>4</v>
      </c>
      <c r="I138" s="166"/>
      <c r="J138" s="166" t="n">
        <f aca="false">ROUND(I138*H138,2)</f>
        <v>0</v>
      </c>
      <c r="K138" s="167"/>
      <c r="L138" s="18"/>
      <c r="M138" s="168"/>
      <c r="N138" s="169" t="s">
        <v>34</v>
      </c>
      <c r="O138" s="170" t="n">
        <v>0</v>
      </c>
      <c r="P138" s="170" t="n">
        <f aca="false">O138*H138</f>
        <v>0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72" t="s">
        <v>214</v>
      </c>
      <c r="AT138" s="172" t="s">
        <v>179</v>
      </c>
      <c r="AU138" s="172" t="s">
        <v>77</v>
      </c>
      <c r="AY138" s="3" t="s">
        <v>177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77</v>
      </c>
      <c r="BK138" s="173" t="n">
        <f aca="false">ROUND(I138*H138,2)</f>
        <v>0</v>
      </c>
      <c r="BL138" s="3" t="s">
        <v>214</v>
      </c>
      <c r="BM138" s="172" t="s">
        <v>237</v>
      </c>
    </row>
    <row r="139" s="22" customFormat="true" ht="16.5" hidden="false" customHeight="true" outlineLevel="0" collapsed="false">
      <c r="A139" s="17"/>
      <c r="B139" s="160"/>
      <c r="C139" s="161" t="s">
        <v>214</v>
      </c>
      <c r="D139" s="161" t="s">
        <v>179</v>
      </c>
      <c r="E139" s="162" t="s">
        <v>981</v>
      </c>
      <c r="F139" s="163" t="s">
        <v>982</v>
      </c>
      <c r="G139" s="164" t="s">
        <v>232</v>
      </c>
      <c r="H139" s="165" t="n">
        <v>8</v>
      </c>
      <c r="I139" s="166"/>
      <c r="J139" s="166" t="n">
        <f aca="false">ROUND(I139*H139,2)</f>
        <v>0</v>
      </c>
      <c r="K139" s="167"/>
      <c r="L139" s="18"/>
      <c r="M139" s="168"/>
      <c r="N139" s="169" t="s">
        <v>34</v>
      </c>
      <c r="O139" s="170" t="n">
        <v>0</v>
      </c>
      <c r="P139" s="170" t="n">
        <f aca="false">O139*H139</f>
        <v>0</v>
      </c>
      <c r="Q139" s="170" t="n">
        <v>0</v>
      </c>
      <c r="R139" s="170" t="n">
        <f aca="false">Q139*H139</f>
        <v>0</v>
      </c>
      <c r="S139" s="170" t="n">
        <v>0</v>
      </c>
      <c r="T139" s="171" t="n">
        <f aca="false"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172" t="s">
        <v>214</v>
      </c>
      <c r="AT139" s="172" t="s">
        <v>179</v>
      </c>
      <c r="AU139" s="172" t="s">
        <v>77</v>
      </c>
      <c r="AY139" s="3" t="s">
        <v>177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77</v>
      </c>
      <c r="BK139" s="173" t="n">
        <f aca="false">ROUND(I139*H139,2)</f>
        <v>0</v>
      </c>
      <c r="BL139" s="3" t="s">
        <v>214</v>
      </c>
      <c r="BM139" s="172" t="s">
        <v>240</v>
      </c>
    </row>
    <row r="140" s="22" customFormat="true" ht="16.5" hidden="false" customHeight="true" outlineLevel="0" collapsed="false">
      <c r="A140" s="17"/>
      <c r="B140" s="160"/>
      <c r="C140" s="161" t="s">
        <v>983</v>
      </c>
      <c r="D140" s="161" t="s">
        <v>179</v>
      </c>
      <c r="E140" s="162" t="s">
        <v>984</v>
      </c>
      <c r="F140" s="163" t="s">
        <v>985</v>
      </c>
      <c r="G140" s="164" t="s">
        <v>232</v>
      </c>
      <c r="H140" s="165" t="n">
        <v>11</v>
      </c>
      <c r="I140" s="166"/>
      <c r="J140" s="166" t="n">
        <f aca="false">ROUND(I140*H140,2)</f>
        <v>0</v>
      </c>
      <c r="K140" s="167"/>
      <c r="L140" s="18"/>
      <c r="M140" s="168"/>
      <c r="N140" s="169" t="s">
        <v>34</v>
      </c>
      <c r="O140" s="170" t="n">
        <v>0</v>
      </c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</v>
      </c>
      <c r="T140" s="171" t="n">
        <f aca="false">S140*H140</f>
        <v>0</v>
      </c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R140" s="172" t="s">
        <v>214</v>
      </c>
      <c r="AT140" s="172" t="s">
        <v>179</v>
      </c>
      <c r="AU140" s="172" t="s">
        <v>77</v>
      </c>
      <c r="AY140" s="3" t="s">
        <v>177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77</v>
      </c>
      <c r="BK140" s="173" t="n">
        <f aca="false">ROUND(I140*H140,2)</f>
        <v>0</v>
      </c>
      <c r="BL140" s="3" t="s">
        <v>214</v>
      </c>
      <c r="BM140" s="172" t="s">
        <v>244</v>
      </c>
    </row>
    <row r="141" s="22" customFormat="true" ht="16.5" hidden="false" customHeight="true" outlineLevel="0" collapsed="false">
      <c r="A141" s="17"/>
      <c r="B141" s="160"/>
      <c r="C141" s="161" t="s">
        <v>220</v>
      </c>
      <c r="D141" s="161" t="s">
        <v>179</v>
      </c>
      <c r="E141" s="162" t="s">
        <v>986</v>
      </c>
      <c r="F141" s="163" t="s">
        <v>987</v>
      </c>
      <c r="G141" s="164" t="s">
        <v>232</v>
      </c>
      <c r="H141" s="165" t="n">
        <v>5</v>
      </c>
      <c r="I141" s="166"/>
      <c r="J141" s="166" t="n">
        <f aca="false">ROUND(I141*H141,2)</f>
        <v>0</v>
      </c>
      <c r="K141" s="167"/>
      <c r="L141" s="18"/>
      <c r="M141" s="168"/>
      <c r="N141" s="169" t="s">
        <v>34</v>
      </c>
      <c r="O141" s="170" t="n">
        <v>0</v>
      </c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72" t="s">
        <v>214</v>
      </c>
      <c r="AT141" s="172" t="s">
        <v>179</v>
      </c>
      <c r="AU141" s="172" t="s">
        <v>77</v>
      </c>
      <c r="AY141" s="3" t="s">
        <v>177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77</v>
      </c>
      <c r="BK141" s="173" t="n">
        <f aca="false">ROUND(I141*H141,2)</f>
        <v>0</v>
      </c>
      <c r="BL141" s="3" t="s">
        <v>214</v>
      </c>
      <c r="BM141" s="172" t="s">
        <v>247</v>
      </c>
    </row>
    <row r="142" s="22" customFormat="true" ht="16.5" hidden="false" customHeight="true" outlineLevel="0" collapsed="false">
      <c r="A142" s="17"/>
      <c r="B142" s="160"/>
      <c r="C142" s="161" t="s">
        <v>988</v>
      </c>
      <c r="D142" s="161" t="s">
        <v>179</v>
      </c>
      <c r="E142" s="162" t="s">
        <v>989</v>
      </c>
      <c r="F142" s="163" t="s">
        <v>990</v>
      </c>
      <c r="G142" s="164" t="s">
        <v>232</v>
      </c>
      <c r="H142" s="165" t="n">
        <v>8</v>
      </c>
      <c r="I142" s="166"/>
      <c r="J142" s="166" t="n">
        <f aca="false">ROUND(I142*H142,2)</f>
        <v>0</v>
      </c>
      <c r="K142" s="167"/>
      <c r="L142" s="18"/>
      <c r="M142" s="168"/>
      <c r="N142" s="169" t="s">
        <v>34</v>
      </c>
      <c r="O142" s="170" t="n">
        <v>0</v>
      </c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R142" s="172" t="s">
        <v>214</v>
      </c>
      <c r="AT142" s="172" t="s">
        <v>179</v>
      </c>
      <c r="AU142" s="172" t="s">
        <v>77</v>
      </c>
      <c r="AY142" s="3" t="s">
        <v>177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77</v>
      </c>
      <c r="BK142" s="173" t="n">
        <f aca="false">ROUND(I142*H142,2)</f>
        <v>0</v>
      </c>
      <c r="BL142" s="3" t="s">
        <v>214</v>
      </c>
      <c r="BM142" s="172" t="s">
        <v>251</v>
      </c>
    </row>
    <row r="143" s="22" customFormat="true" ht="16.5" hidden="false" customHeight="true" outlineLevel="0" collapsed="false">
      <c r="A143" s="17"/>
      <c r="B143" s="160"/>
      <c r="C143" s="161" t="s">
        <v>224</v>
      </c>
      <c r="D143" s="161" t="s">
        <v>179</v>
      </c>
      <c r="E143" s="162" t="s">
        <v>991</v>
      </c>
      <c r="F143" s="163" t="s">
        <v>992</v>
      </c>
      <c r="G143" s="164" t="s">
        <v>232</v>
      </c>
      <c r="H143" s="165" t="n">
        <v>2</v>
      </c>
      <c r="I143" s="166"/>
      <c r="J143" s="166" t="n">
        <f aca="false">ROUND(I143*H143,2)</f>
        <v>0</v>
      </c>
      <c r="K143" s="167"/>
      <c r="L143" s="18"/>
      <c r="M143" s="168"/>
      <c r="N143" s="169" t="s">
        <v>34</v>
      </c>
      <c r="O143" s="170" t="n">
        <v>0</v>
      </c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R143" s="172" t="s">
        <v>214</v>
      </c>
      <c r="AT143" s="172" t="s">
        <v>179</v>
      </c>
      <c r="AU143" s="172" t="s">
        <v>77</v>
      </c>
      <c r="AY143" s="3" t="s">
        <v>177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77</v>
      </c>
      <c r="BK143" s="173" t="n">
        <f aca="false">ROUND(I143*H143,2)</f>
        <v>0</v>
      </c>
      <c r="BL143" s="3" t="s">
        <v>214</v>
      </c>
      <c r="BM143" s="172" t="s">
        <v>256</v>
      </c>
    </row>
    <row r="144" s="22" customFormat="true" ht="16.5" hidden="false" customHeight="true" outlineLevel="0" collapsed="false">
      <c r="A144" s="17"/>
      <c r="B144" s="160"/>
      <c r="C144" s="161" t="s">
        <v>241</v>
      </c>
      <c r="D144" s="161" t="s">
        <v>179</v>
      </c>
      <c r="E144" s="162" t="s">
        <v>993</v>
      </c>
      <c r="F144" s="163" t="s">
        <v>994</v>
      </c>
      <c r="G144" s="164" t="s">
        <v>995</v>
      </c>
      <c r="H144" s="165" t="n">
        <v>1</v>
      </c>
      <c r="I144" s="166"/>
      <c r="J144" s="166" t="n">
        <f aca="false">ROUND(I144*H144,2)</f>
        <v>0</v>
      </c>
      <c r="K144" s="167"/>
      <c r="L144" s="18"/>
      <c r="M144" s="168"/>
      <c r="N144" s="169" t="s">
        <v>34</v>
      </c>
      <c r="O144" s="170" t="n">
        <v>0</v>
      </c>
      <c r="P144" s="170" t="n">
        <f aca="false">O144*H144</f>
        <v>0</v>
      </c>
      <c r="Q144" s="170" t="n">
        <v>0</v>
      </c>
      <c r="R144" s="170" t="n">
        <f aca="false">Q144*H144</f>
        <v>0</v>
      </c>
      <c r="S144" s="170" t="n">
        <v>0</v>
      </c>
      <c r="T144" s="171" t="n">
        <f aca="false"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72" t="s">
        <v>214</v>
      </c>
      <c r="AT144" s="172" t="s">
        <v>179</v>
      </c>
      <c r="AU144" s="172" t="s">
        <v>77</v>
      </c>
      <c r="AY144" s="3" t="s">
        <v>177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77</v>
      </c>
      <c r="BK144" s="173" t="n">
        <f aca="false">ROUND(I144*H144,2)</f>
        <v>0</v>
      </c>
      <c r="BL144" s="3" t="s">
        <v>214</v>
      </c>
      <c r="BM144" s="172" t="s">
        <v>262</v>
      </c>
    </row>
    <row r="145" s="22" customFormat="true" ht="21.75" hidden="false" customHeight="true" outlineLevel="0" collapsed="false">
      <c r="A145" s="17"/>
      <c r="B145" s="160"/>
      <c r="C145" s="161" t="s">
        <v>237</v>
      </c>
      <c r="D145" s="161" t="s">
        <v>179</v>
      </c>
      <c r="E145" s="162" t="s">
        <v>996</v>
      </c>
      <c r="F145" s="163" t="s">
        <v>997</v>
      </c>
      <c r="G145" s="164" t="s">
        <v>531</v>
      </c>
      <c r="H145" s="165" t="n">
        <v>100</v>
      </c>
      <c r="I145" s="166"/>
      <c r="J145" s="166" t="n">
        <f aca="false">ROUND(I145*H145,2)</f>
        <v>0</v>
      </c>
      <c r="K145" s="167"/>
      <c r="L145" s="18"/>
      <c r="M145" s="168"/>
      <c r="N145" s="169" t="s">
        <v>34</v>
      </c>
      <c r="O145" s="170" t="n">
        <v>0</v>
      </c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R145" s="172" t="s">
        <v>214</v>
      </c>
      <c r="AT145" s="172" t="s">
        <v>179</v>
      </c>
      <c r="AU145" s="172" t="s">
        <v>77</v>
      </c>
      <c r="AY145" s="3" t="s">
        <v>177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77</v>
      </c>
      <c r="BK145" s="173" t="n">
        <f aca="false">ROUND(I145*H145,2)</f>
        <v>0</v>
      </c>
      <c r="BL145" s="3" t="s">
        <v>214</v>
      </c>
      <c r="BM145" s="172" t="s">
        <v>265</v>
      </c>
    </row>
    <row r="146" s="149" customFormat="true" ht="22.9" hidden="false" customHeight="true" outlineLevel="0" collapsed="false">
      <c r="B146" s="150"/>
      <c r="D146" s="151" t="s">
        <v>68</v>
      </c>
      <c r="E146" s="198" t="s">
        <v>208</v>
      </c>
      <c r="F146" s="198" t="s">
        <v>998</v>
      </c>
      <c r="J146" s="199" t="n">
        <f aca="false">BK146</f>
        <v>0</v>
      </c>
      <c r="L146" s="150"/>
      <c r="M146" s="154"/>
      <c r="N146" s="155"/>
      <c r="O146" s="155"/>
      <c r="P146" s="156" t="n">
        <v>0</v>
      </c>
      <c r="Q146" s="155"/>
      <c r="R146" s="156" t="n">
        <v>0</v>
      </c>
      <c r="S146" s="155"/>
      <c r="T146" s="157" t="n">
        <v>0</v>
      </c>
      <c r="AR146" s="151" t="s">
        <v>77</v>
      </c>
      <c r="AT146" s="158" t="s">
        <v>68</v>
      </c>
      <c r="AU146" s="158" t="s">
        <v>77</v>
      </c>
      <c r="AY146" s="151" t="s">
        <v>177</v>
      </c>
      <c r="BK146" s="159" t="n">
        <v>0</v>
      </c>
    </row>
    <row r="147" s="149" customFormat="true" ht="25.9" hidden="false" customHeight="true" outlineLevel="0" collapsed="false">
      <c r="B147" s="150"/>
      <c r="D147" s="151" t="s">
        <v>68</v>
      </c>
      <c r="E147" s="152" t="s">
        <v>999</v>
      </c>
      <c r="F147" s="152" t="s">
        <v>1000</v>
      </c>
      <c r="J147" s="153" t="n">
        <f aca="false">BK147</f>
        <v>0</v>
      </c>
      <c r="L147" s="150"/>
      <c r="M147" s="154"/>
      <c r="N147" s="155"/>
      <c r="O147" s="155"/>
      <c r="P147" s="156" t="n">
        <f aca="false">SUM(P148:P188)</f>
        <v>0</v>
      </c>
      <c r="Q147" s="155"/>
      <c r="R147" s="156" t="n">
        <f aca="false">SUM(R148:R188)</f>
        <v>0</v>
      </c>
      <c r="S147" s="155"/>
      <c r="T147" s="157" t="n">
        <f aca="false">SUM(T148:T188)</f>
        <v>0</v>
      </c>
      <c r="AR147" s="151" t="s">
        <v>79</v>
      </c>
      <c r="AT147" s="158" t="s">
        <v>68</v>
      </c>
      <c r="AU147" s="158" t="s">
        <v>69</v>
      </c>
      <c r="AY147" s="151" t="s">
        <v>177</v>
      </c>
      <c r="BK147" s="159" t="n">
        <f aca="false">SUM(BK148:BK188)</f>
        <v>0</v>
      </c>
    </row>
    <row r="148" s="22" customFormat="true" ht="21.75" hidden="false" customHeight="true" outlineLevel="0" collapsed="false">
      <c r="A148" s="17"/>
      <c r="B148" s="160"/>
      <c r="C148" s="161" t="s">
        <v>248</v>
      </c>
      <c r="D148" s="161" t="s">
        <v>179</v>
      </c>
      <c r="E148" s="162" t="s">
        <v>1001</v>
      </c>
      <c r="F148" s="163" t="s">
        <v>1002</v>
      </c>
      <c r="G148" s="164" t="s">
        <v>531</v>
      </c>
      <c r="H148" s="165" t="n">
        <v>86</v>
      </c>
      <c r="I148" s="166"/>
      <c r="J148" s="166" t="n">
        <f aca="false">ROUND(I148*H148,2)</f>
        <v>0</v>
      </c>
      <c r="K148" s="167"/>
      <c r="L148" s="18"/>
      <c r="M148" s="168"/>
      <c r="N148" s="169" t="s">
        <v>34</v>
      </c>
      <c r="O148" s="170" t="n">
        <v>0</v>
      </c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72" t="s">
        <v>214</v>
      </c>
      <c r="AT148" s="172" t="s">
        <v>179</v>
      </c>
      <c r="AU148" s="172" t="s">
        <v>77</v>
      </c>
      <c r="AY148" s="3" t="s">
        <v>177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77</v>
      </c>
      <c r="BK148" s="173" t="n">
        <f aca="false">ROUND(I148*H148,2)</f>
        <v>0</v>
      </c>
      <c r="BL148" s="3" t="s">
        <v>214</v>
      </c>
      <c r="BM148" s="172" t="s">
        <v>270</v>
      </c>
    </row>
    <row r="149" s="174" customFormat="true" ht="12.8" hidden="false" customHeight="false" outlineLevel="0" collapsed="false">
      <c r="B149" s="175"/>
      <c r="D149" s="176" t="s">
        <v>183</v>
      </c>
      <c r="E149" s="177"/>
      <c r="F149" s="178" t="s">
        <v>1003</v>
      </c>
      <c r="H149" s="177"/>
      <c r="L149" s="175"/>
      <c r="M149" s="179"/>
      <c r="N149" s="180"/>
      <c r="O149" s="180"/>
      <c r="P149" s="180"/>
      <c r="Q149" s="180"/>
      <c r="R149" s="180"/>
      <c r="S149" s="180"/>
      <c r="T149" s="181"/>
      <c r="AT149" s="177" t="s">
        <v>183</v>
      </c>
      <c r="AU149" s="177" t="s">
        <v>77</v>
      </c>
      <c r="AV149" s="174" t="s">
        <v>77</v>
      </c>
      <c r="AW149" s="174" t="s">
        <v>26</v>
      </c>
      <c r="AX149" s="174" t="s">
        <v>69</v>
      </c>
      <c r="AY149" s="177" t="s">
        <v>177</v>
      </c>
    </row>
    <row r="150" s="182" customFormat="true" ht="12.8" hidden="false" customHeight="false" outlineLevel="0" collapsed="false">
      <c r="B150" s="183"/>
      <c r="D150" s="176" t="s">
        <v>183</v>
      </c>
      <c r="E150" s="184"/>
      <c r="F150" s="185" t="s">
        <v>1004</v>
      </c>
      <c r="H150" s="186" t="n">
        <v>86</v>
      </c>
      <c r="L150" s="183"/>
      <c r="M150" s="187"/>
      <c r="N150" s="188"/>
      <c r="O150" s="188"/>
      <c r="P150" s="188"/>
      <c r="Q150" s="188"/>
      <c r="R150" s="188"/>
      <c r="S150" s="188"/>
      <c r="T150" s="189"/>
      <c r="AT150" s="184" t="s">
        <v>183</v>
      </c>
      <c r="AU150" s="184" t="s">
        <v>77</v>
      </c>
      <c r="AV150" s="182" t="s">
        <v>79</v>
      </c>
      <c r="AW150" s="182" t="s">
        <v>26</v>
      </c>
      <c r="AX150" s="182" t="s">
        <v>69</v>
      </c>
      <c r="AY150" s="184" t="s">
        <v>177</v>
      </c>
    </row>
    <row r="151" s="190" customFormat="true" ht="12.8" hidden="false" customHeight="false" outlineLevel="0" collapsed="false">
      <c r="B151" s="191"/>
      <c r="D151" s="176" t="s">
        <v>183</v>
      </c>
      <c r="E151" s="192"/>
      <c r="F151" s="193" t="s">
        <v>187</v>
      </c>
      <c r="H151" s="194" t="n">
        <v>86</v>
      </c>
      <c r="L151" s="191"/>
      <c r="M151" s="195"/>
      <c r="N151" s="196"/>
      <c r="O151" s="196"/>
      <c r="P151" s="196"/>
      <c r="Q151" s="196"/>
      <c r="R151" s="196"/>
      <c r="S151" s="196"/>
      <c r="T151" s="197"/>
      <c r="AT151" s="192" t="s">
        <v>183</v>
      </c>
      <c r="AU151" s="192" t="s">
        <v>77</v>
      </c>
      <c r="AV151" s="190" t="s">
        <v>178</v>
      </c>
      <c r="AW151" s="190" t="s">
        <v>26</v>
      </c>
      <c r="AX151" s="190" t="s">
        <v>77</v>
      </c>
      <c r="AY151" s="192" t="s">
        <v>177</v>
      </c>
    </row>
    <row r="152" s="22" customFormat="true" ht="21.75" hidden="false" customHeight="true" outlineLevel="0" collapsed="false">
      <c r="A152" s="17"/>
      <c r="B152" s="160"/>
      <c r="C152" s="161" t="s">
        <v>240</v>
      </c>
      <c r="D152" s="161" t="s">
        <v>179</v>
      </c>
      <c r="E152" s="162" t="s">
        <v>1005</v>
      </c>
      <c r="F152" s="163" t="s">
        <v>1006</v>
      </c>
      <c r="G152" s="164" t="s">
        <v>531</v>
      </c>
      <c r="H152" s="165" t="n">
        <v>204.6</v>
      </c>
      <c r="I152" s="166"/>
      <c r="J152" s="166" t="n">
        <f aca="false">ROUND(I152*H152,2)</f>
        <v>0</v>
      </c>
      <c r="K152" s="167"/>
      <c r="L152" s="18"/>
      <c r="M152" s="168"/>
      <c r="N152" s="169" t="s">
        <v>34</v>
      </c>
      <c r="O152" s="170" t="n">
        <v>0</v>
      </c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</v>
      </c>
      <c r="T152" s="171" t="n">
        <f aca="false"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72" t="s">
        <v>214</v>
      </c>
      <c r="AT152" s="172" t="s">
        <v>179</v>
      </c>
      <c r="AU152" s="172" t="s">
        <v>77</v>
      </c>
      <c r="AY152" s="3" t="s">
        <v>177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77</v>
      </c>
      <c r="BK152" s="173" t="n">
        <f aca="false">ROUND(I152*H152,2)</f>
        <v>0</v>
      </c>
      <c r="BL152" s="3" t="s">
        <v>214</v>
      </c>
      <c r="BM152" s="172" t="s">
        <v>276</v>
      </c>
    </row>
    <row r="153" s="174" customFormat="true" ht="12.8" hidden="false" customHeight="false" outlineLevel="0" collapsed="false">
      <c r="B153" s="175"/>
      <c r="D153" s="176" t="s">
        <v>183</v>
      </c>
      <c r="E153" s="177"/>
      <c r="F153" s="178" t="s">
        <v>1003</v>
      </c>
      <c r="H153" s="177"/>
      <c r="L153" s="175"/>
      <c r="M153" s="179"/>
      <c r="N153" s="180"/>
      <c r="O153" s="180"/>
      <c r="P153" s="180"/>
      <c r="Q153" s="180"/>
      <c r="R153" s="180"/>
      <c r="S153" s="180"/>
      <c r="T153" s="181"/>
      <c r="AT153" s="177" t="s">
        <v>183</v>
      </c>
      <c r="AU153" s="177" t="s">
        <v>77</v>
      </c>
      <c r="AV153" s="174" t="s">
        <v>77</v>
      </c>
      <c r="AW153" s="174" t="s">
        <v>26</v>
      </c>
      <c r="AX153" s="174" t="s">
        <v>69</v>
      </c>
      <c r="AY153" s="177" t="s">
        <v>177</v>
      </c>
    </row>
    <row r="154" s="182" customFormat="true" ht="12.8" hidden="false" customHeight="false" outlineLevel="0" collapsed="false">
      <c r="B154" s="183"/>
      <c r="D154" s="176" t="s">
        <v>183</v>
      </c>
      <c r="E154" s="184"/>
      <c r="F154" s="185" t="s">
        <v>1007</v>
      </c>
      <c r="H154" s="186" t="n">
        <v>204.6</v>
      </c>
      <c r="L154" s="183"/>
      <c r="M154" s="187"/>
      <c r="N154" s="188"/>
      <c r="O154" s="188"/>
      <c r="P154" s="188"/>
      <c r="Q154" s="188"/>
      <c r="R154" s="188"/>
      <c r="S154" s="188"/>
      <c r="T154" s="189"/>
      <c r="AT154" s="184" t="s">
        <v>183</v>
      </c>
      <c r="AU154" s="184" t="s">
        <v>77</v>
      </c>
      <c r="AV154" s="182" t="s">
        <v>79</v>
      </c>
      <c r="AW154" s="182" t="s">
        <v>26</v>
      </c>
      <c r="AX154" s="182" t="s">
        <v>69</v>
      </c>
      <c r="AY154" s="184" t="s">
        <v>177</v>
      </c>
    </row>
    <row r="155" s="190" customFormat="true" ht="12.8" hidden="false" customHeight="false" outlineLevel="0" collapsed="false">
      <c r="B155" s="191"/>
      <c r="D155" s="176" t="s">
        <v>183</v>
      </c>
      <c r="E155" s="192"/>
      <c r="F155" s="193" t="s">
        <v>187</v>
      </c>
      <c r="H155" s="194" t="n">
        <v>204.6</v>
      </c>
      <c r="L155" s="191"/>
      <c r="M155" s="195"/>
      <c r="N155" s="196"/>
      <c r="O155" s="196"/>
      <c r="P155" s="196"/>
      <c r="Q155" s="196"/>
      <c r="R155" s="196"/>
      <c r="S155" s="196"/>
      <c r="T155" s="197"/>
      <c r="AT155" s="192" t="s">
        <v>183</v>
      </c>
      <c r="AU155" s="192" t="s">
        <v>77</v>
      </c>
      <c r="AV155" s="190" t="s">
        <v>178</v>
      </c>
      <c r="AW155" s="190" t="s">
        <v>26</v>
      </c>
      <c r="AX155" s="190" t="s">
        <v>77</v>
      </c>
      <c r="AY155" s="192" t="s">
        <v>177</v>
      </c>
    </row>
    <row r="156" s="22" customFormat="true" ht="21.75" hidden="false" customHeight="true" outlineLevel="0" collapsed="false">
      <c r="A156" s="17"/>
      <c r="B156" s="160"/>
      <c r="C156" s="161" t="s">
        <v>259</v>
      </c>
      <c r="D156" s="161" t="s">
        <v>179</v>
      </c>
      <c r="E156" s="162" t="s">
        <v>1008</v>
      </c>
      <c r="F156" s="163" t="s">
        <v>1009</v>
      </c>
      <c r="G156" s="164" t="s">
        <v>531</v>
      </c>
      <c r="H156" s="165" t="n">
        <v>3</v>
      </c>
      <c r="I156" s="166"/>
      <c r="J156" s="166" t="n">
        <f aca="false">ROUND(I156*H156,2)</f>
        <v>0</v>
      </c>
      <c r="K156" s="167"/>
      <c r="L156" s="18"/>
      <c r="M156" s="168"/>
      <c r="N156" s="169" t="s">
        <v>34</v>
      </c>
      <c r="O156" s="170" t="n">
        <v>0</v>
      </c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72" t="s">
        <v>214</v>
      </c>
      <c r="AT156" s="172" t="s">
        <v>179</v>
      </c>
      <c r="AU156" s="172" t="s">
        <v>77</v>
      </c>
      <c r="AY156" s="3" t="s">
        <v>177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77</v>
      </c>
      <c r="BK156" s="173" t="n">
        <f aca="false">ROUND(I156*H156,2)</f>
        <v>0</v>
      </c>
      <c r="BL156" s="3" t="s">
        <v>214</v>
      </c>
      <c r="BM156" s="172" t="s">
        <v>280</v>
      </c>
    </row>
    <row r="157" s="22" customFormat="true" ht="33" hidden="false" customHeight="true" outlineLevel="0" collapsed="false">
      <c r="A157" s="17"/>
      <c r="B157" s="160"/>
      <c r="C157" s="161" t="s">
        <v>247</v>
      </c>
      <c r="D157" s="161" t="s">
        <v>179</v>
      </c>
      <c r="E157" s="162" t="s">
        <v>1010</v>
      </c>
      <c r="F157" s="163" t="s">
        <v>1011</v>
      </c>
      <c r="G157" s="164" t="s">
        <v>531</v>
      </c>
      <c r="H157" s="165" t="n">
        <v>86</v>
      </c>
      <c r="I157" s="166"/>
      <c r="J157" s="166" t="n">
        <f aca="false">ROUND(I157*H157,2)</f>
        <v>0</v>
      </c>
      <c r="K157" s="167"/>
      <c r="L157" s="18"/>
      <c r="M157" s="168"/>
      <c r="N157" s="169" t="s">
        <v>34</v>
      </c>
      <c r="O157" s="170" t="n">
        <v>0</v>
      </c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72" t="s">
        <v>214</v>
      </c>
      <c r="AT157" s="172" t="s">
        <v>179</v>
      </c>
      <c r="AU157" s="172" t="s">
        <v>77</v>
      </c>
      <c r="AY157" s="3" t="s">
        <v>177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77</v>
      </c>
      <c r="BK157" s="173" t="n">
        <f aca="false">ROUND(I157*H157,2)</f>
        <v>0</v>
      </c>
      <c r="BL157" s="3" t="s">
        <v>214</v>
      </c>
      <c r="BM157" s="172" t="s">
        <v>286</v>
      </c>
    </row>
    <row r="158" s="182" customFormat="true" ht="12.8" hidden="false" customHeight="false" outlineLevel="0" collapsed="false">
      <c r="B158" s="183"/>
      <c r="D158" s="176" t="s">
        <v>183</v>
      </c>
      <c r="E158" s="184"/>
      <c r="F158" s="185" t="s">
        <v>421</v>
      </c>
      <c r="H158" s="186" t="n">
        <v>86</v>
      </c>
      <c r="L158" s="183"/>
      <c r="M158" s="187"/>
      <c r="N158" s="188"/>
      <c r="O158" s="188"/>
      <c r="P158" s="188"/>
      <c r="Q158" s="188"/>
      <c r="R158" s="188"/>
      <c r="S158" s="188"/>
      <c r="T158" s="189"/>
      <c r="AT158" s="184" t="s">
        <v>183</v>
      </c>
      <c r="AU158" s="184" t="s">
        <v>77</v>
      </c>
      <c r="AV158" s="182" t="s">
        <v>79</v>
      </c>
      <c r="AW158" s="182" t="s">
        <v>26</v>
      </c>
      <c r="AX158" s="182" t="s">
        <v>69</v>
      </c>
      <c r="AY158" s="184" t="s">
        <v>177</v>
      </c>
    </row>
    <row r="159" s="190" customFormat="true" ht="12.8" hidden="false" customHeight="false" outlineLevel="0" collapsed="false">
      <c r="B159" s="191"/>
      <c r="D159" s="176" t="s">
        <v>183</v>
      </c>
      <c r="E159" s="192"/>
      <c r="F159" s="193" t="s">
        <v>187</v>
      </c>
      <c r="H159" s="194" t="n">
        <v>86</v>
      </c>
      <c r="L159" s="191"/>
      <c r="M159" s="195"/>
      <c r="N159" s="196"/>
      <c r="O159" s="196"/>
      <c r="P159" s="196"/>
      <c r="Q159" s="196"/>
      <c r="R159" s="196"/>
      <c r="S159" s="196"/>
      <c r="T159" s="197"/>
      <c r="AT159" s="192" t="s">
        <v>183</v>
      </c>
      <c r="AU159" s="192" t="s">
        <v>77</v>
      </c>
      <c r="AV159" s="190" t="s">
        <v>178</v>
      </c>
      <c r="AW159" s="190" t="s">
        <v>26</v>
      </c>
      <c r="AX159" s="190" t="s">
        <v>77</v>
      </c>
      <c r="AY159" s="192" t="s">
        <v>177</v>
      </c>
    </row>
    <row r="160" s="22" customFormat="true" ht="33" hidden="false" customHeight="true" outlineLevel="0" collapsed="false">
      <c r="A160" s="17"/>
      <c r="B160" s="160"/>
      <c r="C160" s="161" t="s">
        <v>277</v>
      </c>
      <c r="D160" s="161" t="s">
        <v>179</v>
      </c>
      <c r="E160" s="162" t="s">
        <v>1012</v>
      </c>
      <c r="F160" s="163" t="s">
        <v>1013</v>
      </c>
      <c r="G160" s="164" t="s">
        <v>531</v>
      </c>
      <c r="H160" s="165" t="n">
        <v>207.6</v>
      </c>
      <c r="I160" s="166"/>
      <c r="J160" s="166" t="n">
        <f aca="false">ROUND(I160*H160,2)</f>
        <v>0</v>
      </c>
      <c r="K160" s="167"/>
      <c r="L160" s="18"/>
      <c r="M160" s="168"/>
      <c r="N160" s="169" t="s">
        <v>34</v>
      </c>
      <c r="O160" s="170" t="n">
        <v>0</v>
      </c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</v>
      </c>
      <c r="T160" s="171" t="n">
        <f aca="false">S160*H160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72" t="s">
        <v>214</v>
      </c>
      <c r="AT160" s="172" t="s">
        <v>179</v>
      </c>
      <c r="AU160" s="172" t="s">
        <v>77</v>
      </c>
      <c r="AY160" s="3" t="s">
        <v>177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77</v>
      </c>
      <c r="BK160" s="173" t="n">
        <f aca="false">ROUND(I160*H160,2)</f>
        <v>0</v>
      </c>
      <c r="BL160" s="3" t="s">
        <v>214</v>
      </c>
      <c r="BM160" s="172" t="s">
        <v>291</v>
      </c>
    </row>
    <row r="161" s="182" customFormat="true" ht="12.8" hidden="false" customHeight="false" outlineLevel="0" collapsed="false">
      <c r="B161" s="183"/>
      <c r="D161" s="176" t="s">
        <v>183</v>
      </c>
      <c r="E161" s="184"/>
      <c r="F161" s="185" t="s">
        <v>1014</v>
      </c>
      <c r="H161" s="186" t="n">
        <v>207.6</v>
      </c>
      <c r="L161" s="183"/>
      <c r="M161" s="187"/>
      <c r="N161" s="188"/>
      <c r="O161" s="188"/>
      <c r="P161" s="188"/>
      <c r="Q161" s="188"/>
      <c r="R161" s="188"/>
      <c r="S161" s="188"/>
      <c r="T161" s="189"/>
      <c r="AT161" s="184" t="s">
        <v>183</v>
      </c>
      <c r="AU161" s="184" t="s">
        <v>77</v>
      </c>
      <c r="AV161" s="182" t="s">
        <v>79</v>
      </c>
      <c r="AW161" s="182" t="s">
        <v>26</v>
      </c>
      <c r="AX161" s="182" t="s">
        <v>69</v>
      </c>
      <c r="AY161" s="184" t="s">
        <v>177</v>
      </c>
    </row>
    <row r="162" s="190" customFormat="true" ht="12.8" hidden="false" customHeight="false" outlineLevel="0" collapsed="false">
      <c r="B162" s="191"/>
      <c r="D162" s="176" t="s">
        <v>183</v>
      </c>
      <c r="E162" s="192"/>
      <c r="F162" s="193" t="s">
        <v>187</v>
      </c>
      <c r="H162" s="194" t="n">
        <v>207.6</v>
      </c>
      <c r="L162" s="191"/>
      <c r="M162" s="195"/>
      <c r="N162" s="196"/>
      <c r="O162" s="196"/>
      <c r="P162" s="196"/>
      <c r="Q162" s="196"/>
      <c r="R162" s="196"/>
      <c r="S162" s="196"/>
      <c r="T162" s="197"/>
      <c r="AT162" s="192" t="s">
        <v>183</v>
      </c>
      <c r="AU162" s="192" t="s">
        <v>77</v>
      </c>
      <c r="AV162" s="190" t="s">
        <v>178</v>
      </c>
      <c r="AW162" s="190" t="s">
        <v>26</v>
      </c>
      <c r="AX162" s="190" t="s">
        <v>77</v>
      </c>
      <c r="AY162" s="192" t="s">
        <v>177</v>
      </c>
    </row>
    <row r="163" s="22" customFormat="true" ht="16.5" hidden="false" customHeight="true" outlineLevel="0" collapsed="false">
      <c r="A163" s="17"/>
      <c r="B163" s="160"/>
      <c r="C163" s="161" t="s">
        <v>251</v>
      </c>
      <c r="D163" s="161" t="s">
        <v>179</v>
      </c>
      <c r="E163" s="162" t="s">
        <v>1015</v>
      </c>
      <c r="F163" s="163" t="s">
        <v>1016</v>
      </c>
      <c r="G163" s="164" t="s">
        <v>531</v>
      </c>
      <c r="H163" s="165" t="n">
        <v>293</v>
      </c>
      <c r="I163" s="166"/>
      <c r="J163" s="166" t="n">
        <f aca="false">ROUND(I163*H163,2)</f>
        <v>0</v>
      </c>
      <c r="K163" s="167"/>
      <c r="L163" s="18"/>
      <c r="M163" s="168"/>
      <c r="N163" s="169" t="s">
        <v>34</v>
      </c>
      <c r="O163" s="170" t="n">
        <v>0</v>
      </c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72" t="s">
        <v>214</v>
      </c>
      <c r="AT163" s="172" t="s">
        <v>179</v>
      </c>
      <c r="AU163" s="172" t="s">
        <v>77</v>
      </c>
      <c r="AY163" s="3" t="s">
        <v>177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77</v>
      </c>
      <c r="BK163" s="173" t="n">
        <f aca="false">ROUND(I163*H163,2)</f>
        <v>0</v>
      </c>
      <c r="BL163" s="3" t="s">
        <v>214</v>
      </c>
      <c r="BM163" s="172" t="s">
        <v>297</v>
      </c>
    </row>
    <row r="164" s="22" customFormat="true" ht="21.75" hidden="false" customHeight="true" outlineLevel="0" collapsed="false">
      <c r="A164" s="17"/>
      <c r="B164" s="160"/>
      <c r="C164" s="161" t="s">
        <v>1017</v>
      </c>
      <c r="D164" s="161" t="s">
        <v>179</v>
      </c>
      <c r="E164" s="162" t="s">
        <v>1018</v>
      </c>
      <c r="F164" s="163" t="s">
        <v>1019</v>
      </c>
      <c r="G164" s="164" t="s">
        <v>232</v>
      </c>
      <c r="H164" s="165" t="n">
        <v>1</v>
      </c>
      <c r="I164" s="166"/>
      <c r="J164" s="166" t="n">
        <f aca="false">ROUND(I164*H164,2)</f>
        <v>0</v>
      </c>
      <c r="K164" s="167"/>
      <c r="L164" s="18"/>
      <c r="M164" s="168"/>
      <c r="N164" s="169" t="s">
        <v>34</v>
      </c>
      <c r="O164" s="170" t="n">
        <v>0</v>
      </c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72" t="s">
        <v>214</v>
      </c>
      <c r="AT164" s="172" t="s">
        <v>179</v>
      </c>
      <c r="AU164" s="172" t="s">
        <v>77</v>
      </c>
      <c r="AY164" s="3" t="s">
        <v>177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77</v>
      </c>
      <c r="BK164" s="173" t="n">
        <f aca="false">ROUND(I164*H164,2)</f>
        <v>0</v>
      </c>
      <c r="BL164" s="3" t="s">
        <v>214</v>
      </c>
      <c r="BM164" s="172" t="s">
        <v>310</v>
      </c>
    </row>
    <row r="165" s="22" customFormat="true" ht="16.5" hidden="false" customHeight="true" outlineLevel="0" collapsed="false">
      <c r="A165" s="17"/>
      <c r="B165" s="160"/>
      <c r="C165" s="161" t="s">
        <v>256</v>
      </c>
      <c r="D165" s="161" t="s">
        <v>179</v>
      </c>
      <c r="E165" s="162" t="s">
        <v>1020</v>
      </c>
      <c r="F165" s="163" t="s">
        <v>1021</v>
      </c>
      <c r="G165" s="164" t="s">
        <v>232</v>
      </c>
      <c r="H165" s="165" t="n">
        <v>68</v>
      </c>
      <c r="I165" s="166"/>
      <c r="J165" s="166" t="n">
        <f aca="false">ROUND(I165*H165,2)</f>
        <v>0</v>
      </c>
      <c r="K165" s="167"/>
      <c r="L165" s="18"/>
      <c r="M165" s="168"/>
      <c r="N165" s="169" t="s">
        <v>34</v>
      </c>
      <c r="O165" s="170" t="n">
        <v>0</v>
      </c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R165" s="172" t="s">
        <v>214</v>
      </c>
      <c r="AT165" s="172" t="s">
        <v>179</v>
      </c>
      <c r="AU165" s="172" t="s">
        <v>77</v>
      </c>
      <c r="AY165" s="3" t="s">
        <v>177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77</v>
      </c>
      <c r="BK165" s="173" t="n">
        <f aca="false">ROUND(I165*H165,2)</f>
        <v>0</v>
      </c>
      <c r="BL165" s="3" t="s">
        <v>214</v>
      </c>
      <c r="BM165" s="172" t="s">
        <v>317</v>
      </c>
    </row>
    <row r="166" s="174" customFormat="true" ht="12.8" hidden="false" customHeight="false" outlineLevel="0" collapsed="false">
      <c r="B166" s="175"/>
      <c r="D166" s="176" t="s">
        <v>183</v>
      </c>
      <c r="E166" s="177"/>
      <c r="F166" s="178" t="s">
        <v>1003</v>
      </c>
      <c r="H166" s="177"/>
      <c r="L166" s="175"/>
      <c r="M166" s="179"/>
      <c r="N166" s="180"/>
      <c r="O166" s="180"/>
      <c r="P166" s="180"/>
      <c r="Q166" s="180"/>
      <c r="R166" s="180"/>
      <c r="S166" s="180"/>
      <c r="T166" s="181"/>
      <c r="AT166" s="177" t="s">
        <v>183</v>
      </c>
      <c r="AU166" s="177" t="s">
        <v>77</v>
      </c>
      <c r="AV166" s="174" t="s">
        <v>77</v>
      </c>
      <c r="AW166" s="174" t="s">
        <v>26</v>
      </c>
      <c r="AX166" s="174" t="s">
        <v>69</v>
      </c>
      <c r="AY166" s="177" t="s">
        <v>177</v>
      </c>
    </row>
    <row r="167" s="182" customFormat="true" ht="12.8" hidden="false" customHeight="false" outlineLevel="0" collapsed="false">
      <c r="B167" s="183"/>
      <c r="D167" s="176" t="s">
        <v>183</v>
      </c>
      <c r="E167" s="184"/>
      <c r="F167" s="185" t="s">
        <v>1022</v>
      </c>
      <c r="H167" s="186" t="n">
        <v>68</v>
      </c>
      <c r="L167" s="183"/>
      <c r="M167" s="187"/>
      <c r="N167" s="188"/>
      <c r="O167" s="188"/>
      <c r="P167" s="188"/>
      <c r="Q167" s="188"/>
      <c r="R167" s="188"/>
      <c r="S167" s="188"/>
      <c r="T167" s="189"/>
      <c r="AT167" s="184" t="s">
        <v>183</v>
      </c>
      <c r="AU167" s="184" t="s">
        <v>77</v>
      </c>
      <c r="AV167" s="182" t="s">
        <v>79</v>
      </c>
      <c r="AW167" s="182" t="s">
        <v>26</v>
      </c>
      <c r="AX167" s="182" t="s">
        <v>69</v>
      </c>
      <c r="AY167" s="184" t="s">
        <v>177</v>
      </c>
    </row>
    <row r="168" s="190" customFormat="true" ht="12.8" hidden="false" customHeight="false" outlineLevel="0" collapsed="false">
      <c r="B168" s="191"/>
      <c r="D168" s="176" t="s">
        <v>183</v>
      </c>
      <c r="E168" s="192"/>
      <c r="F168" s="193" t="s">
        <v>187</v>
      </c>
      <c r="H168" s="194" t="n">
        <v>68</v>
      </c>
      <c r="L168" s="191"/>
      <c r="M168" s="195"/>
      <c r="N168" s="196"/>
      <c r="O168" s="196"/>
      <c r="P168" s="196"/>
      <c r="Q168" s="196"/>
      <c r="R168" s="196"/>
      <c r="S168" s="196"/>
      <c r="T168" s="197"/>
      <c r="AT168" s="192" t="s">
        <v>183</v>
      </c>
      <c r="AU168" s="192" t="s">
        <v>77</v>
      </c>
      <c r="AV168" s="190" t="s">
        <v>178</v>
      </c>
      <c r="AW168" s="190" t="s">
        <v>26</v>
      </c>
      <c r="AX168" s="190" t="s">
        <v>77</v>
      </c>
      <c r="AY168" s="192" t="s">
        <v>177</v>
      </c>
    </row>
    <row r="169" s="22" customFormat="true" ht="16.5" hidden="false" customHeight="true" outlineLevel="0" collapsed="false">
      <c r="A169" s="17"/>
      <c r="B169" s="160"/>
      <c r="C169" s="161" t="s">
        <v>1023</v>
      </c>
      <c r="D169" s="161" t="s">
        <v>179</v>
      </c>
      <c r="E169" s="162" t="s">
        <v>1024</v>
      </c>
      <c r="F169" s="163" t="s">
        <v>1025</v>
      </c>
      <c r="G169" s="164" t="s">
        <v>232</v>
      </c>
      <c r="H169" s="165" t="n">
        <v>3</v>
      </c>
      <c r="I169" s="166"/>
      <c r="J169" s="166" t="n">
        <f aca="false">ROUND(I169*H169,2)</f>
        <v>0</v>
      </c>
      <c r="K169" s="167"/>
      <c r="L169" s="18"/>
      <c r="M169" s="168"/>
      <c r="N169" s="169" t="s">
        <v>34</v>
      </c>
      <c r="O169" s="170" t="n">
        <v>0</v>
      </c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72" t="s">
        <v>214</v>
      </c>
      <c r="AT169" s="172" t="s">
        <v>179</v>
      </c>
      <c r="AU169" s="172" t="s">
        <v>77</v>
      </c>
      <c r="AY169" s="3" t="s">
        <v>177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77</v>
      </c>
      <c r="BK169" s="173" t="n">
        <f aca="false">ROUND(I169*H169,2)</f>
        <v>0</v>
      </c>
      <c r="BL169" s="3" t="s">
        <v>214</v>
      </c>
      <c r="BM169" s="172" t="s">
        <v>320</v>
      </c>
    </row>
    <row r="170" s="22" customFormat="true" ht="21.75" hidden="false" customHeight="true" outlineLevel="0" collapsed="false">
      <c r="A170" s="17"/>
      <c r="B170" s="160"/>
      <c r="C170" s="161" t="s">
        <v>262</v>
      </c>
      <c r="D170" s="161" t="s">
        <v>179</v>
      </c>
      <c r="E170" s="162" t="s">
        <v>1026</v>
      </c>
      <c r="F170" s="163" t="s">
        <v>1027</v>
      </c>
      <c r="G170" s="164" t="s">
        <v>232</v>
      </c>
      <c r="H170" s="165" t="n">
        <v>68</v>
      </c>
      <c r="I170" s="166"/>
      <c r="J170" s="166" t="n">
        <f aca="false">ROUND(I170*H170,2)</f>
        <v>0</v>
      </c>
      <c r="K170" s="167"/>
      <c r="L170" s="18"/>
      <c r="M170" s="168"/>
      <c r="N170" s="169" t="s">
        <v>34</v>
      </c>
      <c r="O170" s="170" t="n">
        <v>0</v>
      </c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72" t="s">
        <v>214</v>
      </c>
      <c r="AT170" s="172" t="s">
        <v>179</v>
      </c>
      <c r="AU170" s="172" t="s">
        <v>77</v>
      </c>
      <c r="AY170" s="3" t="s">
        <v>177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77</v>
      </c>
      <c r="BK170" s="173" t="n">
        <f aca="false">ROUND(I170*H170,2)</f>
        <v>0</v>
      </c>
      <c r="BL170" s="3" t="s">
        <v>214</v>
      </c>
      <c r="BM170" s="172" t="s">
        <v>327</v>
      </c>
    </row>
    <row r="171" s="174" customFormat="true" ht="12.8" hidden="false" customHeight="false" outlineLevel="0" collapsed="false">
      <c r="B171" s="175"/>
      <c r="D171" s="176" t="s">
        <v>183</v>
      </c>
      <c r="E171" s="177"/>
      <c r="F171" s="178" t="s">
        <v>1003</v>
      </c>
      <c r="H171" s="177"/>
      <c r="L171" s="175"/>
      <c r="M171" s="179"/>
      <c r="N171" s="180"/>
      <c r="O171" s="180"/>
      <c r="P171" s="180"/>
      <c r="Q171" s="180"/>
      <c r="R171" s="180"/>
      <c r="S171" s="180"/>
      <c r="T171" s="181"/>
      <c r="AT171" s="177" t="s">
        <v>183</v>
      </c>
      <c r="AU171" s="177" t="s">
        <v>77</v>
      </c>
      <c r="AV171" s="174" t="s">
        <v>77</v>
      </c>
      <c r="AW171" s="174" t="s">
        <v>26</v>
      </c>
      <c r="AX171" s="174" t="s">
        <v>69</v>
      </c>
      <c r="AY171" s="177" t="s">
        <v>177</v>
      </c>
    </row>
    <row r="172" s="182" customFormat="true" ht="12.8" hidden="false" customHeight="false" outlineLevel="0" collapsed="false">
      <c r="B172" s="183"/>
      <c r="D172" s="176" t="s">
        <v>183</v>
      </c>
      <c r="E172" s="184"/>
      <c r="F172" s="185" t="s">
        <v>1022</v>
      </c>
      <c r="H172" s="186" t="n">
        <v>68</v>
      </c>
      <c r="L172" s="183"/>
      <c r="M172" s="187"/>
      <c r="N172" s="188"/>
      <c r="O172" s="188"/>
      <c r="P172" s="188"/>
      <c r="Q172" s="188"/>
      <c r="R172" s="188"/>
      <c r="S172" s="188"/>
      <c r="T172" s="189"/>
      <c r="AT172" s="184" t="s">
        <v>183</v>
      </c>
      <c r="AU172" s="184" t="s">
        <v>77</v>
      </c>
      <c r="AV172" s="182" t="s">
        <v>79</v>
      </c>
      <c r="AW172" s="182" t="s">
        <v>26</v>
      </c>
      <c r="AX172" s="182" t="s">
        <v>69</v>
      </c>
      <c r="AY172" s="184" t="s">
        <v>177</v>
      </c>
    </row>
    <row r="173" s="190" customFormat="true" ht="12.8" hidden="false" customHeight="false" outlineLevel="0" collapsed="false">
      <c r="B173" s="191"/>
      <c r="D173" s="176" t="s">
        <v>183</v>
      </c>
      <c r="E173" s="192"/>
      <c r="F173" s="193" t="s">
        <v>187</v>
      </c>
      <c r="H173" s="194" t="n">
        <v>68</v>
      </c>
      <c r="L173" s="191"/>
      <c r="M173" s="195"/>
      <c r="N173" s="196"/>
      <c r="O173" s="196"/>
      <c r="P173" s="196"/>
      <c r="Q173" s="196"/>
      <c r="R173" s="196"/>
      <c r="S173" s="196"/>
      <c r="T173" s="197"/>
      <c r="AT173" s="192" t="s">
        <v>183</v>
      </c>
      <c r="AU173" s="192" t="s">
        <v>77</v>
      </c>
      <c r="AV173" s="190" t="s">
        <v>178</v>
      </c>
      <c r="AW173" s="190" t="s">
        <v>26</v>
      </c>
      <c r="AX173" s="190" t="s">
        <v>77</v>
      </c>
      <c r="AY173" s="192" t="s">
        <v>177</v>
      </c>
    </row>
    <row r="174" s="22" customFormat="true" ht="21.75" hidden="false" customHeight="true" outlineLevel="0" collapsed="false">
      <c r="A174" s="17"/>
      <c r="B174" s="160"/>
      <c r="C174" s="161" t="s">
        <v>314</v>
      </c>
      <c r="D174" s="161" t="s">
        <v>179</v>
      </c>
      <c r="E174" s="162" t="s">
        <v>1028</v>
      </c>
      <c r="F174" s="163" t="s">
        <v>1029</v>
      </c>
      <c r="G174" s="164" t="s">
        <v>232</v>
      </c>
      <c r="H174" s="165" t="n">
        <v>4</v>
      </c>
      <c r="I174" s="166"/>
      <c r="J174" s="166" t="n">
        <f aca="false">ROUND(I174*H174,2)</f>
        <v>0</v>
      </c>
      <c r="K174" s="167"/>
      <c r="L174" s="18"/>
      <c r="M174" s="168"/>
      <c r="N174" s="169" t="s">
        <v>34</v>
      </c>
      <c r="O174" s="170" t="n">
        <v>0</v>
      </c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</v>
      </c>
      <c r="T174" s="171" t="n">
        <f aca="false"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72" t="s">
        <v>214</v>
      </c>
      <c r="AT174" s="172" t="s">
        <v>179</v>
      </c>
      <c r="AU174" s="172" t="s">
        <v>77</v>
      </c>
      <c r="AY174" s="3" t="s">
        <v>177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77</v>
      </c>
      <c r="BK174" s="173" t="n">
        <f aca="false">ROUND(I174*H174,2)</f>
        <v>0</v>
      </c>
      <c r="BL174" s="3" t="s">
        <v>214</v>
      </c>
      <c r="BM174" s="172" t="s">
        <v>330</v>
      </c>
    </row>
    <row r="175" s="22" customFormat="true" ht="16.5" hidden="false" customHeight="true" outlineLevel="0" collapsed="false">
      <c r="A175" s="17"/>
      <c r="B175" s="160"/>
      <c r="C175" s="161" t="s">
        <v>265</v>
      </c>
      <c r="D175" s="161" t="s">
        <v>179</v>
      </c>
      <c r="E175" s="162" t="s">
        <v>1030</v>
      </c>
      <c r="F175" s="163" t="s">
        <v>1031</v>
      </c>
      <c r="G175" s="164" t="s">
        <v>531</v>
      </c>
      <c r="H175" s="165" t="n">
        <v>294</v>
      </c>
      <c r="I175" s="166"/>
      <c r="J175" s="166" t="n">
        <f aca="false">ROUND(I175*H175,2)</f>
        <v>0</v>
      </c>
      <c r="K175" s="167"/>
      <c r="L175" s="18"/>
      <c r="M175" s="168"/>
      <c r="N175" s="169" t="s">
        <v>34</v>
      </c>
      <c r="O175" s="170" t="n">
        <v>0</v>
      </c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</v>
      </c>
      <c r="T175" s="171" t="n">
        <f aca="false">S175*H175</f>
        <v>0</v>
      </c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R175" s="172" t="s">
        <v>214</v>
      </c>
      <c r="AT175" s="172" t="s">
        <v>179</v>
      </c>
      <c r="AU175" s="172" t="s">
        <v>77</v>
      </c>
      <c r="AY175" s="3" t="s">
        <v>177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77</v>
      </c>
      <c r="BK175" s="173" t="n">
        <f aca="false">ROUND(I175*H175,2)</f>
        <v>0</v>
      </c>
      <c r="BL175" s="3" t="s">
        <v>214</v>
      </c>
      <c r="BM175" s="172" t="s">
        <v>339</v>
      </c>
    </row>
    <row r="176" s="22" customFormat="true" ht="21.75" hidden="false" customHeight="true" outlineLevel="0" collapsed="false">
      <c r="A176" s="17"/>
      <c r="B176" s="160"/>
      <c r="C176" s="161" t="s">
        <v>324</v>
      </c>
      <c r="D176" s="161" t="s">
        <v>179</v>
      </c>
      <c r="E176" s="162" t="s">
        <v>1032</v>
      </c>
      <c r="F176" s="163" t="s">
        <v>1033</v>
      </c>
      <c r="G176" s="164" t="s">
        <v>531</v>
      </c>
      <c r="H176" s="165" t="n">
        <v>294</v>
      </c>
      <c r="I176" s="166"/>
      <c r="J176" s="166" t="n">
        <f aca="false">ROUND(I176*H176,2)</f>
        <v>0</v>
      </c>
      <c r="K176" s="167"/>
      <c r="L176" s="18"/>
      <c r="M176" s="168"/>
      <c r="N176" s="169" t="s">
        <v>34</v>
      </c>
      <c r="O176" s="170" t="n">
        <v>0</v>
      </c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72" t="s">
        <v>214</v>
      </c>
      <c r="AT176" s="172" t="s">
        <v>179</v>
      </c>
      <c r="AU176" s="172" t="s">
        <v>77</v>
      </c>
      <c r="AY176" s="3" t="s">
        <v>177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77</v>
      </c>
      <c r="BK176" s="173" t="n">
        <f aca="false">ROUND(I176*H176,2)</f>
        <v>0</v>
      </c>
      <c r="BL176" s="3" t="s">
        <v>214</v>
      </c>
      <c r="BM176" s="172" t="s">
        <v>350</v>
      </c>
    </row>
    <row r="177" s="22" customFormat="true" ht="21.75" hidden="false" customHeight="true" outlineLevel="0" collapsed="false">
      <c r="A177" s="17"/>
      <c r="B177" s="160"/>
      <c r="C177" s="161" t="s">
        <v>270</v>
      </c>
      <c r="D177" s="161" t="s">
        <v>179</v>
      </c>
      <c r="E177" s="162" t="s">
        <v>1034</v>
      </c>
      <c r="F177" s="163" t="s">
        <v>1035</v>
      </c>
      <c r="G177" s="164" t="s">
        <v>232</v>
      </c>
      <c r="H177" s="165" t="n">
        <v>3</v>
      </c>
      <c r="I177" s="166"/>
      <c r="J177" s="166" t="n">
        <f aca="false">ROUND(I177*H177,2)</f>
        <v>0</v>
      </c>
      <c r="K177" s="167"/>
      <c r="L177" s="18"/>
      <c r="M177" s="168"/>
      <c r="N177" s="169" t="s">
        <v>34</v>
      </c>
      <c r="O177" s="170" t="n">
        <v>0</v>
      </c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</v>
      </c>
      <c r="T177" s="171" t="n">
        <f aca="false">S177*H177</f>
        <v>0</v>
      </c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R177" s="172" t="s">
        <v>214</v>
      </c>
      <c r="AT177" s="172" t="s">
        <v>179</v>
      </c>
      <c r="AU177" s="172" t="s">
        <v>77</v>
      </c>
      <c r="AY177" s="3" t="s">
        <v>177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77</v>
      </c>
      <c r="BK177" s="173" t="n">
        <f aca="false">ROUND(I177*H177,2)</f>
        <v>0</v>
      </c>
      <c r="BL177" s="3" t="s">
        <v>214</v>
      </c>
      <c r="BM177" s="172" t="s">
        <v>359</v>
      </c>
    </row>
    <row r="178" s="22" customFormat="true" ht="21.75" hidden="false" customHeight="true" outlineLevel="0" collapsed="false">
      <c r="A178" s="17"/>
      <c r="B178" s="160"/>
      <c r="C178" s="161" t="s">
        <v>336</v>
      </c>
      <c r="D178" s="161" t="s">
        <v>179</v>
      </c>
      <c r="E178" s="162" t="s">
        <v>1036</v>
      </c>
      <c r="F178" s="163" t="s">
        <v>1037</v>
      </c>
      <c r="G178" s="164" t="s">
        <v>232</v>
      </c>
      <c r="H178" s="165" t="n">
        <v>3</v>
      </c>
      <c r="I178" s="166"/>
      <c r="J178" s="166" t="n">
        <f aca="false">ROUND(I178*H178,2)</f>
        <v>0</v>
      </c>
      <c r="K178" s="167"/>
      <c r="L178" s="18"/>
      <c r="M178" s="168"/>
      <c r="N178" s="169" t="s">
        <v>34</v>
      </c>
      <c r="O178" s="170" t="n">
        <v>0</v>
      </c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72" t="s">
        <v>214</v>
      </c>
      <c r="AT178" s="172" t="s">
        <v>179</v>
      </c>
      <c r="AU178" s="172" t="s">
        <v>77</v>
      </c>
      <c r="AY178" s="3" t="s">
        <v>177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77</v>
      </c>
      <c r="BK178" s="173" t="n">
        <f aca="false">ROUND(I178*H178,2)</f>
        <v>0</v>
      </c>
      <c r="BL178" s="3" t="s">
        <v>214</v>
      </c>
      <c r="BM178" s="172" t="s">
        <v>370</v>
      </c>
    </row>
    <row r="179" s="22" customFormat="true" ht="21.75" hidden="false" customHeight="true" outlineLevel="0" collapsed="false">
      <c r="A179" s="17"/>
      <c r="B179" s="160"/>
      <c r="C179" s="161" t="s">
        <v>276</v>
      </c>
      <c r="D179" s="161" t="s">
        <v>179</v>
      </c>
      <c r="E179" s="162" t="s">
        <v>1038</v>
      </c>
      <c r="F179" s="163" t="s">
        <v>1039</v>
      </c>
      <c r="G179" s="164" t="s">
        <v>232</v>
      </c>
      <c r="H179" s="165" t="n">
        <v>4</v>
      </c>
      <c r="I179" s="166"/>
      <c r="J179" s="166" t="n">
        <f aca="false">ROUND(I179*H179,2)</f>
        <v>0</v>
      </c>
      <c r="K179" s="167"/>
      <c r="L179" s="18"/>
      <c r="M179" s="168"/>
      <c r="N179" s="169" t="s">
        <v>34</v>
      </c>
      <c r="O179" s="170" t="n">
        <v>0</v>
      </c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</v>
      </c>
      <c r="T179" s="171" t="n">
        <f aca="false">S179*H179</f>
        <v>0</v>
      </c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R179" s="172" t="s">
        <v>214</v>
      </c>
      <c r="AT179" s="172" t="s">
        <v>179</v>
      </c>
      <c r="AU179" s="172" t="s">
        <v>77</v>
      </c>
      <c r="AY179" s="3" t="s">
        <v>177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77</v>
      </c>
      <c r="BK179" s="173" t="n">
        <f aca="false">ROUND(I179*H179,2)</f>
        <v>0</v>
      </c>
      <c r="BL179" s="3" t="s">
        <v>214</v>
      </c>
      <c r="BM179" s="172" t="s">
        <v>373</v>
      </c>
    </row>
    <row r="180" s="22" customFormat="true" ht="21.75" hidden="false" customHeight="true" outlineLevel="0" collapsed="false">
      <c r="A180" s="17"/>
      <c r="B180" s="160"/>
      <c r="C180" s="161" t="s">
        <v>1040</v>
      </c>
      <c r="D180" s="161" t="s">
        <v>179</v>
      </c>
      <c r="E180" s="162" t="s">
        <v>1041</v>
      </c>
      <c r="F180" s="163" t="s">
        <v>1042</v>
      </c>
      <c r="G180" s="164" t="s">
        <v>232</v>
      </c>
      <c r="H180" s="165" t="n">
        <v>16</v>
      </c>
      <c r="I180" s="166"/>
      <c r="J180" s="166" t="n">
        <f aca="false">ROUND(I180*H180,2)</f>
        <v>0</v>
      </c>
      <c r="K180" s="167"/>
      <c r="L180" s="18"/>
      <c r="M180" s="168"/>
      <c r="N180" s="169" t="s">
        <v>34</v>
      </c>
      <c r="O180" s="170" t="n">
        <v>0</v>
      </c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72" t="s">
        <v>214</v>
      </c>
      <c r="AT180" s="172" t="s">
        <v>179</v>
      </c>
      <c r="AU180" s="172" t="s">
        <v>77</v>
      </c>
      <c r="AY180" s="3" t="s">
        <v>177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77</v>
      </c>
      <c r="BK180" s="173" t="n">
        <f aca="false">ROUND(I180*H180,2)</f>
        <v>0</v>
      </c>
      <c r="BL180" s="3" t="s">
        <v>214</v>
      </c>
      <c r="BM180" s="172" t="s">
        <v>382</v>
      </c>
    </row>
    <row r="181" s="22" customFormat="true" ht="33" hidden="false" customHeight="true" outlineLevel="0" collapsed="false">
      <c r="A181" s="17"/>
      <c r="B181" s="160"/>
      <c r="C181" s="161" t="s">
        <v>1043</v>
      </c>
      <c r="D181" s="161" t="s">
        <v>179</v>
      </c>
      <c r="E181" s="162" t="s">
        <v>1044</v>
      </c>
      <c r="F181" s="163" t="s">
        <v>1045</v>
      </c>
      <c r="G181" s="164" t="s">
        <v>232</v>
      </c>
      <c r="H181" s="165" t="n">
        <v>2</v>
      </c>
      <c r="I181" s="166"/>
      <c r="J181" s="166" t="n">
        <f aca="false">ROUND(I181*H181,2)</f>
        <v>0</v>
      </c>
      <c r="K181" s="167"/>
      <c r="L181" s="18"/>
      <c r="M181" s="168"/>
      <c r="N181" s="169" t="s">
        <v>34</v>
      </c>
      <c r="O181" s="170" t="n">
        <v>0</v>
      </c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R181" s="172" t="s">
        <v>214</v>
      </c>
      <c r="AT181" s="172" t="s">
        <v>179</v>
      </c>
      <c r="AU181" s="172" t="s">
        <v>77</v>
      </c>
      <c r="AY181" s="3" t="s">
        <v>177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77</v>
      </c>
      <c r="BK181" s="173" t="n">
        <f aca="false">ROUND(I181*H181,2)</f>
        <v>0</v>
      </c>
      <c r="BL181" s="3" t="s">
        <v>214</v>
      </c>
      <c r="BM181" s="172" t="s">
        <v>390</v>
      </c>
    </row>
    <row r="182" s="22" customFormat="true" ht="21.75" hidden="false" customHeight="true" outlineLevel="0" collapsed="false">
      <c r="A182" s="17"/>
      <c r="B182" s="160"/>
      <c r="C182" s="161" t="s">
        <v>286</v>
      </c>
      <c r="D182" s="161" t="s">
        <v>179</v>
      </c>
      <c r="E182" s="162" t="s">
        <v>1046</v>
      </c>
      <c r="F182" s="163" t="s">
        <v>1047</v>
      </c>
      <c r="G182" s="164" t="s">
        <v>232</v>
      </c>
      <c r="H182" s="165" t="n">
        <v>1</v>
      </c>
      <c r="I182" s="166"/>
      <c r="J182" s="166" t="n">
        <f aca="false">ROUND(I182*H182,2)</f>
        <v>0</v>
      </c>
      <c r="K182" s="167"/>
      <c r="L182" s="18"/>
      <c r="M182" s="168"/>
      <c r="N182" s="169" t="s">
        <v>34</v>
      </c>
      <c r="O182" s="170" t="n">
        <v>0</v>
      </c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</v>
      </c>
      <c r="T182" s="171" t="n">
        <f aca="false">S182*H182</f>
        <v>0</v>
      </c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R182" s="172" t="s">
        <v>214</v>
      </c>
      <c r="AT182" s="172" t="s">
        <v>179</v>
      </c>
      <c r="AU182" s="172" t="s">
        <v>77</v>
      </c>
      <c r="AY182" s="3" t="s">
        <v>177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77</v>
      </c>
      <c r="BK182" s="173" t="n">
        <f aca="false">ROUND(I182*H182,2)</f>
        <v>0</v>
      </c>
      <c r="BL182" s="3" t="s">
        <v>214</v>
      </c>
      <c r="BM182" s="172" t="s">
        <v>400</v>
      </c>
    </row>
    <row r="183" s="22" customFormat="true" ht="21.75" hidden="false" customHeight="true" outlineLevel="0" collapsed="false">
      <c r="A183" s="17"/>
      <c r="B183" s="160"/>
      <c r="C183" s="161" t="s">
        <v>1048</v>
      </c>
      <c r="D183" s="161" t="s">
        <v>179</v>
      </c>
      <c r="E183" s="162" t="s">
        <v>1049</v>
      </c>
      <c r="F183" s="163" t="s">
        <v>1050</v>
      </c>
      <c r="G183" s="164" t="s">
        <v>232</v>
      </c>
      <c r="H183" s="165" t="n">
        <v>1</v>
      </c>
      <c r="I183" s="166"/>
      <c r="J183" s="166" t="n">
        <f aca="false">ROUND(I183*H183,2)</f>
        <v>0</v>
      </c>
      <c r="K183" s="167"/>
      <c r="L183" s="18"/>
      <c r="M183" s="168"/>
      <c r="N183" s="169" t="s">
        <v>34</v>
      </c>
      <c r="O183" s="170" t="n">
        <v>0</v>
      </c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72" t="s">
        <v>214</v>
      </c>
      <c r="AT183" s="172" t="s">
        <v>179</v>
      </c>
      <c r="AU183" s="172" t="s">
        <v>77</v>
      </c>
      <c r="AY183" s="3" t="s">
        <v>177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77</v>
      </c>
      <c r="BK183" s="173" t="n">
        <f aca="false">ROUND(I183*H183,2)</f>
        <v>0</v>
      </c>
      <c r="BL183" s="3" t="s">
        <v>214</v>
      </c>
      <c r="BM183" s="172" t="s">
        <v>403</v>
      </c>
    </row>
    <row r="184" s="22" customFormat="true" ht="21.75" hidden="false" customHeight="true" outlineLevel="0" collapsed="false">
      <c r="A184" s="17"/>
      <c r="B184" s="160"/>
      <c r="C184" s="161" t="s">
        <v>1048</v>
      </c>
      <c r="D184" s="161" t="s">
        <v>179</v>
      </c>
      <c r="E184" s="162" t="s">
        <v>1051</v>
      </c>
      <c r="F184" s="163" t="s">
        <v>1052</v>
      </c>
      <c r="G184" s="164" t="s">
        <v>995</v>
      </c>
      <c r="H184" s="165" t="n">
        <v>1</v>
      </c>
      <c r="I184" s="166"/>
      <c r="J184" s="166" t="n">
        <f aca="false">ROUND(I184*H184,2)</f>
        <v>0</v>
      </c>
      <c r="K184" s="167"/>
      <c r="L184" s="18"/>
      <c r="M184" s="168"/>
      <c r="N184" s="169" t="s">
        <v>34</v>
      </c>
      <c r="O184" s="170" t="n">
        <v>0</v>
      </c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R184" s="172" t="s">
        <v>214</v>
      </c>
      <c r="AT184" s="172" t="s">
        <v>179</v>
      </c>
      <c r="AU184" s="172" t="s">
        <v>77</v>
      </c>
      <c r="AY184" s="3" t="s">
        <v>177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77</v>
      </c>
      <c r="BK184" s="173" t="n">
        <f aca="false">ROUND(I184*H184,2)</f>
        <v>0</v>
      </c>
      <c r="BL184" s="3" t="s">
        <v>214</v>
      </c>
      <c r="BM184" s="172" t="s">
        <v>407</v>
      </c>
    </row>
    <row r="185" s="22" customFormat="true" ht="33" hidden="false" customHeight="true" outlineLevel="0" collapsed="false">
      <c r="A185" s="17"/>
      <c r="B185" s="160"/>
      <c r="C185" s="161" t="n">
        <v>49</v>
      </c>
      <c r="D185" s="161" t="s">
        <v>179</v>
      </c>
      <c r="E185" s="162" t="s">
        <v>1053</v>
      </c>
      <c r="F185" s="163" t="s">
        <v>1054</v>
      </c>
      <c r="G185" s="164" t="s">
        <v>1055</v>
      </c>
      <c r="H185" s="165" t="n">
        <v>2</v>
      </c>
      <c r="I185" s="166"/>
      <c r="J185" s="166" t="n">
        <f aca="false">ROUND(I185*H185,2)</f>
        <v>0</v>
      </c>
      <c r="K185" s="167"/>
      <c r="L185" s="18"/>
      <c r="M185" s="168"/>
      <c r="N185" s="169" t="s">
        <v>34</v>
      </c>
      <c r="O185" s="170" t="n">
        <v>0</v>
      </c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R185" s="172" t="s">
        <v>214</v>
      </c>
      <c r="AT185" s="172" t="s">
        <v>179</v>
      </c>
      <c r="AU185" s="172" t="s">
        <v>77</v>
      </c>
      <c r="AY185" s="3" t="s">
        <v>177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77</v>
      </c>
      <c r="BK185" s="173" t="n">
        <f aca="false">ROUND(I185*H185,2)</f>
        <v>0</v>
      </c>
      <c r="BL185" s="3" t="s">
        <v>214</v>
      </c>
      <c r="BM185" s="172" t="s">
        <v>410</v>
      </c>
    </row>
    <row r="186" s="22" customFormat="true" ht="16.5" hidden="false" customHeight="true" outlineLevel="0" collapsed="false">
      <c r="A186" s="17"/>
      <c r="B186" s="160"/>
      <c r="C186" s="161" t="n">
        <v>50</v>
      </c>
      <c r="D186" s="161" t="s">
        <v>179</v>
      </c>
      <c r="E186" s="162" t="s">
        <v>1056</v>
      </c>
      <c r="F186" s="163" t="s">
        <v>1057</v>
      </c>
      <c r="G186" s="164" t="s">
        <v>1058</v>
      </c>
      <c r="H186" s="165" t="n">
        <v>1</v>
      </c>
      <c r="I186" s="166"/>
      <c r="J186" s="166" t="n">
        <f aca="false">ROUND(I186*H186,2)</f>
        <v>0</v>
      </c>
      <c r="K186" s="167"/>
      <c r="L186" s="18"/>
      <c r="M186" s="168"/>
      <c r="N186" s="169" t="s">
        <v>34</v>
      </c>
      <c r="O186" s="170" t="n">
        <v>0</v>
      </c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72" t="s">
        <v>214</v>
      </c>
      <c r="AT186" s="172" t="s">
        <v>179</v>
      </c>
      <c r="AU186" s="172" t="s">
        <v>77</v>
      </c>
      <c r="AY186" s="3" t="s">
        <v>177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77</v>
      </c>
      <c r="BK186" s="173" t="n">
        <f aca="false">ROUND(I186*H186,2)</f>
        <v>0</v>
      </c>
      <c r="BL186" s="3" t="s">
        <v>214</v>
      </c>
      <c r="BM186" s="172" t="s">
        <v>418</v>
      </c>
    </row>
    <row r="187" s="22" customFormat="true" ht="16.5" hidden="false" customHeight="true" outlineLevel="0" collapsed="false">
      <c r="A187" s="17"/>
      <c r="B187" s="160"/>
      <c r="C187" s="161" t="n">
        <v>51</v>
      </c>
      <c r="D187" s="161" t="s">
        <v>179</v>
      </c>
      <c r="E187" s="162" t="s">
        <v>1059</v>
      </c>
      <c r="F187" s="163" t="s">
        <v>1060</v>
      </c>
      <c r="G187" s="164" t="s">
        <v>995</v>
      </c>
      <c r="H187" s="165" t="n">
        <v>1</v>
      </c>
      <c r="I187" s="166"/>
      <c r="J187" s="166" t="n">
        <f aca="false">ROUND(I187*H187,2)</f>
        <v>0</v>
      </c>
      <c r="K187" s="167"/>
      <c r="L187" s="18"/>
      <c r="M187" s="168"/>
      <c r="N187" s="169" t="s">
        <v>34</v>
      </c>
      <c r="O187" s="170" t="n">
        <v>0</v>
      </c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72" t="s">
        <v>214</v>
      </c>
      <c r="AT187" s="172" t="s">
        <v>179</v>
      </c>
      <c r="AU187" s="172" t="s">
        <v>77</v>
      </c>
      <c r="AY187" s="3" t="s">
        <v>177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77</v>
      </c>
      <c r="BK187" s="173" t="n">
        <f aca="false">ROUND(I187*H187,2)</f>
        <v>0</v>
      </c>
      <c r="BL187" s="3" t="s">
        <v>214</v>
      </c>
      <c r="BM187" s="172" t="s">
        <v>421</v>
      </c>
    </row>
    <row r="188" s="149" customFormat="true" ht="22.9" hidden="false" customHeight="true" outlineLevel="0" collapsed="false">
      <c r="B188" s="150"/>
      <c r="D188" s="151" t="s">
        <v>68</v>
      </c>
      <c r="E188" s="198" t="s">
        <v>226</v>
      </c>
      <c r="F188" s="198" t="s">
        <v>1061</v>
      </c>
      <c r="J188" s="199" t="n">
        <f aca="false">BK188</f>
        <v>0</v>
      </c>
      <c r="L188" s="150"/>
      <c r="M188" s="154"/>
      <c r="N188" s="155"/>
      <c r="O188" s="155"/>
      <c r="P188" s="156" t="n">
        <v>0</v>
      </c>
      <c r="Q188" s="155"/>
      <c r="R188" s="156" t="n">
        <v>0</v>
      </c>
      <c r="S188" s="155"/>
      <c r="T188" s="157" t="n">
        <v>0</v>
      </c>
      <c r="AR188" s="151" t="s">
        <v>77</v>
      </c>
      <c r="AT188" s="158" t="s">
        <v>68</v>
      </c>
      <c r="AU188" s="158" t="s">
        <v>77</v>
      </c>
      <c r="AY188" s="151" t="s">
        <v>177</v>
      </c>
      <c r="BK188" s="159" t="n">
        <v>0</v>
      </c>
    </row>
    <row r="189" s="149" customFormat="true" ht="25.9" hidden="false" customHeight="true" outlineLevel="0" collapsed="false">
      <c r="B189" s="150"/>
      <c r="D189" s="151" t="s">
        <v>68</v>
      </c>
      <c r="E189" s="152" t="s">
        <v>1062</v>
      </c>
      <c r="F189" s="152" t="s">
        <v>1063</v>
      </c>
      <c r="J189" s="153" t="n">
        <f aca="false">BK189</f>
        <v>0</v>
      </c>
      <c r="L189" s="150"/>
      <c r="M189" s="154"/>
      <c r="N189" s="155"/>
      <c r="O189" s="155"/>
      <c r="P189" s="156" t="n">
        <f aca="false">SUM(P190:P220)</f>
        <v>0</v>
      </c>
      <c r="Q189" s="155"/>
      <c r="R189" s="156" t="n">
        <f aca="false">SUM(R190:R220)</f>
        <v>0</v>
      </c>
      <c r="S189" s="155"/>
      <c r="T189" s="157" t="n">
        <f aca="false">SUM(T190:T220)</f>
        <v>0</v>
      </c>
      <c r="AR189" s="151" t="s">
        <v>79</v>
      </c>
      <c r="AT189" s="158" t="s">
        <v>68</v>
      </c>
      <c r="AU189" s="158" t="s">
        <v>69</v>
      </c>
      <c r="AY189" s="151" t="s">
        <v>177</v>
      </c>
      <c r="BK189" s="159" t="n">
        <f aca="false">SUM(BK190:BK220)</f>
        <v>0</v>
      </c>
    </row>
    <row r="190" s="22" customFormat="true" ht="21.75" hidden="false" customHeight="true" outlineLevel="0" collapsed="false">
      <c r="A190" s="17"/>
      <c r="B190" s="160"/>
      <c r="C190" s="161" t="s">
        <v>396</v>
      </c>
      <c r="D190" s="161" t="s">
        <v>179</v>
      </c>
      <c r="E190" s="162" t="s">
        <v>1064</v>
      </c>
      <c r="F190" s="163" t="s">
        <v>1065</v>
      </c>
      <c r="G190" s="164" t="s">
        <v>232</v>
      </c>
      <c r="H190" s="165" t="n">
        <v>1</v>
      </c>
      <c r="I190" s="166"/>
      <c r="J190" s="166" t="n">
        <f aca="false">ROUND(I190*H190,2)</f>
        <v>0</v>
      </c>
      <c r="K190" s="167"/>
      <c r="L190" s="18"/>
      <c r="M190" s="168"/>
      <c r="N190" s="169" t="s">
        <v>34</v>
      </c>
      <c r="O190" s="170" t="n">
        <v>0</v>
      </c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R190" s="172" t="s">
        <v>214</v>
      </c>
      <c r="AT190" s="172" t="s">
        <v>179</v>
      </c>
      <c r="AU190" s="172" t="s">
        <v>77</v>
      </c>
      <c r="AY190" s="3" t="s">
        <v>177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77</v>
      </c>
      <c r="BK190" s="173" t="n">
        <f aca="false">ROUND(I190*H190,2)</f>
        <v>0</v>
      </c>
      <c r="BL190" s="3" t="s">
        <v>214</v>
      </c>
      <c r="BM190" s="172" t="s">
        <v>425</v>
      </c>
    </row>
    <row r="191" s="22" customFormat="true" ht="21.75" hidden="false" customHeight="true" outlineLevel="0" collapsed="false">
      <c r="A191" s="17"/>
      <c r="B191" s="160"/>
      <c r="C191" s="161" t="s">
        <v>310</v>
      </c>
      <c r="D191" s="161" t="s">
        <v>179</v>
      </c>
      <c r="E191" s="162" t="s">
        <v>1066</v>
      </c>
      <c r="F191" s="163" t="s">
        <v>1067</v>
      </c>
      <c r="G191" s="164" t="s">
        <v>232</v>
      </c>
      <c r="H191" s="165" t="n">
        <v>1</v>
      </c>
      <c r="I191" s="166"/>
      <c r="J191" s="166" t="n">
        <f aca="false">ROUND(I191*H191,2)</f>
        <v>0</v>
      </c>
      <c r="K191" s="167"/>
      <c r="L191" s="18"/>
      <c r="M191" s="168"/>
      <c r="N191" s="169" t="s">
        <v>34</v>
      </c>
      <c r="O191" s="170" t="n">
        <v>0</v>
      </c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R191" s="172" t="s">
        <v>214</v>
      </c>
      <c r="AT191" s="172" t="s">
        <v>179</v>
      </c>
      <c r="AU191" s="172" t="s">
        <v>77</v>
      </c>
      <c r="AY191" s="3" t="s">
        <v>177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77</v>
      </c>
      <c r="BK191" s="173" t="n">
        <f aca="false">ROUND(I191*H191,2)</f>
        <v>0</v>
      </c>
      <c r="BL191" s="3" t="s">
        <v>214</v>
      </c>
      <c r="BM191" s="172" t="s">
        <v>428</v>
      </c>
    </row>
    <row r="192" s="22" customFormat="true" ht="21.75" hidden="false" customHeight="true" outlineLevel="0" collapsed="false">
      <c r="A192" s="17"/>
      <c r="B192" s="160"/>
      <c r="C192" s="161" t="s">
        <v>404</v>
      </c>
      <c r="D192" s="161" t="s">
        <v>179</v>
      </c>
      <c r="E192" s="162" t="s">
        <v>1068</v>
      </c>
      <c r="F192" s="163" t="s">
        <v>1069</v>
      </c>
      <c r="G192" s="164" t="s">
        <v>232</v>
      </c>
      <c r="H192" s="165" t="n">
        <v>4</v>
      </c>
      <c r="I192" s="166"/>
      <c r="J192" s="166" t="n">
        <f aca="false">ROUND(I192*H192,2)</f>
        <v>0</v>
      </c>
      <c r="K192" s="167"/>
      <c r="L192" s="18"/>
      <c r="M192" s="168"/>
      <c r="N192" s="169" t="s">
        <v>34</v>
      </c>
      <c r="O192" s="170" t="n">
        <v>0</v>
      </c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172" t="s">
        <v>214</v>
      </c>
      <c r="AT192" s="172" t="s">
        <v>179</v>
      </c>
      <c r="AU192" s="172" t="s">
        <v>77</v>
      </c>
      <c r="AY192" s="3" t="s">
        <v>177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77</v>
      </c>
      <c r="BK192" s="173" t="n">
        <f aca="false">ROUND(I192*H192,2)</f>
        <v>0</v>
      </c>
      <c r="BL192" s="3" t="s">
        <v>214</v>
      </c>
      <c r="BM192" s="172" t="s">
        <v>432</v>
      </c>
    </row>
    <row r="193" s="22" customFormat="true" ht="21.75" hidden="false" customHeight="true" outlineLevel="0" collapsed="false">
      <c r="A193" s="17"/>
      <c r="B193" s="160"/>
      <c r="C193" s="161" t="s">
        <v>415</v>
      </c>
      <c r="D193" s="161" t="s">
        <v>179</v>
      </c>
      <c r="E193" s="162" t="s">
        <v>1070</v>
      </c>
      <c r="F193" s="163" t="s">
        <v>1071</v>
      </c>
      <c r="G193" s="164" t="s">
        <v>232</v>
      </c>
      <c r="H193" s="165" t="n">
        <v>2</v>
      </c>
      <c r="I193" s="166"/>
      <c r="J193" s="166" t="n">
        <f aca="false">ROUND(I193*H193,2)</f>
        <v>0</v>
      </c>
      <c r="K193" s="167"/>
      <c r="L193" s="18"/>
      <c r="M193" s="168"/>
      <c r="N193" s="169" t="s">
        <v>34</v>
      </c>
      <c r="O193" s="170" t="n">
        <v>0</v>
      </c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R193" s="172" t="s">
        <v>214</v>
      </c>
      <c r="AT193" s="172" t="s">
        <v>179</v>
      </c>
      <c r="AU193" s="172" t="s">
        <v>77</v>
      </c>
      <c r="AY193" s="3" t="s">
        <v>177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77</v>
      </c>
      <c r="BK193" s="173" t="n">
        <f aca="false">ROUND(I193*H193,2)</f>
        <v>0</v>
      </c>
      <c r="BL193" s="3" t="s">
        <v>214</v>
      </c>
      <c r="BM193" s="172" t="s">
        <v>435</v>
      </c>
    </row>
    <row r="194" s="22" customFormat="true" ht="33" hidden="false" customHeight="true" outlineLevel="0" collapsed="false">
      <c r="A194" s="17"/>
      <c r="B194" s="160"/>
      <c r="C194" s="161" t="s">
        <v>422</v>
      </c>
      <c r="D194" s="161" t="s">
        <v>179</v>
      </c>
      <c r="E194" s="162" t="s">
        <v>1072</v>
      </c>
      <c r="F194" s="163" t="s">
        <v>1073</v>
      </c>
      <c r="G194" s="164" t="s">
        <v>232</v>
      </c>
      <c r="H194" s="165" t="n">
        <v>10</v>
      </c>
      <c r="I194" s="166"/>
      <c r="J194" s="166" t="n">
        <f aca="false">ROUND(I194*H194,2)</f>
        <v>0</v>
      </c>
      <c r="K194" s="167"/>
      <c r="L194" s="18"/>
      <c r="M194" s="168"/>
      <c r="N194" s="169" t="s">
        <v>34</v>
      </c>
      <c r="O194" s="170" t="n">
        <v>0</v>
      </c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R194" s="172" t="s">
        <v>214</v>
      </c>
      <c r="AT194" s="172" t="s">
        <v>179</v>
      </c>
      <c r="AU194" s="172" t="s">
        <v>77</v>
      </c>
      <c r="AY194" s="3" t="s">
        <v>177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77</v>
      </c>
      <c r="BK194" s="173" t="n">
        <f aca="false">ROUND(I194*H194,2)</f>
        <v>0</v>
      </c>
      <c r="BL194" s="3" t="s">
        <v>214</v>
      </c>
      <c r="BM194" s="172" t="s">
        <v>447</v>
      </c>
    </row>
    <row r="195" s="22" customFormat="true" ht="21.75" hidden="false" customHeight="true" outlineLevel="0" collapsed="false">
      <c r="A195" s="17"/>
      <c r="B195" s="160"/>
      <c r="C195" s="161" t="s">
        <v>327</v>
      </c>
      <c r="D195" s="161" t="s">
        <v>179</v>
      </c>
      <c r="E195" s="162" t="s">
        <v>1074</v>
      </c>
      <c r="F195" s="163" t="s">
        <v>1075</v>
      </c>
      <c r="G195" s="164" t="s">
        <v>232</v>
      </c>
      <c r="H195" s="165" t="n">
        <v>1</v>
      </c>
      <c r="I195" s="166"/>
      <c r="J195" s="166" t="n">
        <f aca="false">ROUND(I195*H195,2)</f>
        <v>0</v>
      </c>
      <c r="K195" s="167"/>
      <c r="L195" s="18"/>
      <c r="M195" s="168"/>
      <c r="N195" s="169" t="s">
        <v>34</v>
      </c>
      <c r="O195" s="170" t="n">
        <v>0</v>
      </c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R195" s="172" t="s">
        <v>214</v>
      </c>
      <c r="AT195" s="172" t="s">
        <v>179</v>
      </c>
      <c r="AU195" s="172" t="s">
        <v>77</v>
      </c>
      <c r="AY195" s="3" t="s">
        <v>177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77</v>
      </c>
      <c r="BK195" s="173" t="n">
        <f aca="false">ROUND(I195*H195,2)</f>
        <v>0</v>
      </c>
      <c r="BL195" s="3" t="s">
        <v>214</v>
      </c>
      <c r="BM195" s="172" t="s">
        <v>450</v>
      </c>
    </row>
    <row r="196" s="22" customFormat="true" ht="21.75" hidden="false" customHeight="true" outlineLevel="0" collapsed="false">
      <c r="A196" s="17"/>
      <c r="B196" s="160"/>
      <c r="C196" s="161" t="s">
        <v>429</v>
      </c>
      <c r="D196" s="161" t="s">
        <v>179</v>
      </c>
      <c r="E196" s="162" t="s">
        <v>1076</v>
      </c>
      <c r="F196" s="163" t="s">
        <v>1077</v>
      </c>
      <c r="G196" s="164" t="s">
        <v>232</v>
      </c>
      <c r="H196" s="165" t="n">
        <v>1</v>
      </c>
      <c r="I196" s="166"/>
      <c r="J196" s="166" t="n">
        <f aca="false">ROUND(I196*H196,2)</f>
        <v>0</v>
      </c>
      <c r="K196" s="167"/>
      <c r="L196" s="18"/>
      <c r="M196" s="168"/>
      <c r="N196" s="169" t="s">
        <v>34</v>
      </c>
      <c r="O196" s="170" t="n">
        <v>0</v>
      </c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72" t="s">
        <v>214</v>
      </c>
      <c r="AT196" s="172" t="s">
        <v>179</v>
      </c>
      <c r="AU196" s="172" t="s">
        <v>77</v>
      </c>
      <c r="AY196" s="3" t="s">
        <v>177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77</v>
      </c>
      <c r="BK196" s="173" t="n">
        <f aca="false">ROUND(I196*H196,2)</f>
        <v>0</v>
      </c>
      <c r="BL196" s="3" t="s">
        <v>214</v>
      </c>
      <c r="BM196" s="172" t="s">
        <v>454</v>
      </c>
    </row>
    <row r="197" s="22" customFormat="true" ht="21.75" hidden="false" customHeight="true" outlineLevel="0" collapsed="false">
      <c r="A197" s="17"/>
      <c r="B197" s="160"/>
      <c r="C197" s="161" t="s">
        <v>330</v>
      </c>
      <c r="D197" s="161" t="s">
        <v>179</v>
      </c>
      <c r="E197" s="162" t="s">
        <v>1078</v>
      </c>
      <c r="F197" s="163" t="s">
        <v>1079</v>
      </c>
      <c r="G197" s="164" t="s">
        <v>232</v>
      </c>
      <c r="H197" s="165" t="n">
        <v>1</v>
      </c>
      <c r="I197" s="166"/>
      <c r="J197" s="166" t="n">
        <f aca="false">ROUND(I197*H197,2)</f>
        <v>0</v>
      </c>
      <c r="K197" s="167"/>
      <c r="L197" s="18"/>
      <c r="M197" s="168"/>
      <c r="N197" s="169" t="s">
        <v>34</v>
      </c>
      <c r="O197" s="170" t="n">
        <v>0</v>
      </c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R197" s="172" t="s">
        <v>214</v>
      </c>
      <c r="AT197" s="172" t="s">
        <v>179</v>
      </c>
      <c r="AU197" s="172" t="s">
        <v>77</v>
      </c>
      <c r="AY197" s="3" t="s">
        <v>177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77</v>
      </c>
      <c r="BK197" s="173" t="n">
        <f aca="false">ROUND(I197*H197,2)</f>
        <v>0</v>
      </c>
      <c r="BL197" s="3" t="s">
        <v>214</v>
      </c>
      <c r="BM197" s="172" t="s">
        <v>459</v>
      </c>
    </row>
    <row r="198" s="22" customFormat="true" ht="21.75" hidden="false" customHeight="true" outlineLevel="0" collapsed="false">
      <c r="A198" s="17"/>
      <c r="B198" s="160"/>
      <c r="C198" s="161" t="s">
        <v>306</v>
      </c>
      <c r="D198" s="161" t="s">
        <v>179</v>
      </c>
      <c r="E198" s="162" t="s">
        <v>1080</v>
      </c>
      <c r="F198" s="163" t="s">
        <v>1081</v>
      </c>
      <c r="G198" s="164" t="s">
        <v>232</v>
      </c>
      <c r="H198" s="165" t="n">
        <v>1</v>
      </c>
      <c r="I198" s="166"/>
      <c r="J198" s="166" t="n">
        <f aca="false">ROUND(I198*H198,2)</f>
        <v>0</v>
      </c>
      <c r="K198" s="167"/>
      <c r="L198" s="18"/>
      <c r="M198" s="168"/>
      <c r="N198" s="169" t="s">
        <v>34</v>
      </c>
      <c r="O198" s="170" t="n">
        <v>0</v>
      </c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R198" s="172" t="s">
        <v>214</v>
      </c>
      <c r="AT198" s="172" t="s">
        <v>179</v>
      </c>
      <c r="AU198" s="172" t="s">
        <v>77</v>
      </c>
      <c r="AY198" s="3" t="s">
        <v>177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77</v>
      </c>
      <c r="BK198" s="173" t="n">
        <f aca="false">ROUND(I198*H198,2)</f>
        <v>0</v>
      </c>
      <c r="BL198" s="3" t="s">
        <v>214</v>
      </c>
      <c r="BM198" s="172" t="s">
        <v>462</v>
      </c>
    </row>
    <row r="199" s="22" customFormat="true" ht="21.75" hidden="false" customHeight="true" outlineLevel="0" collapsed="false">
      <c r="A199" s="17"/>
      <c r="B199" s="160"/>
      <c r="C199" s="161" t="s">
        <v>339</v>
      </c>
      <c r="D199" s="161" t="s">
        <v>179</v>
      </c>
      <c r="E199" s="162" t="s">
        <v>1082</v>
      </c>
      <c r="F199" s="163" t="s">
        <v>1083</v>
      </c>
      <c r="G199" s="164" t="s">
        <v>232</v>
      </c>
      <c r="H199" s="165" t="n">
        <v>1</v>
      </c>
      <c r="I199" s="166"/>
      <c r="J199" s="166" t="n">
        <f aca="false">ROUND(I199*H199,2)</f>
        <v>0</v>
      </c>
      <c r="K199" s="167"/>
      <c r="L199" s="18"/>
      <c r="M199" s="168"/>
      <c r="N199" s="169" t="s">
        <v>34</v>
      </c>
      <c r="O199" s="170" t="n">
        <v>0</v>
      </c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R199" s="172" t="s">
        <v>214</v>
      </c>
      <c r="AT199" s="172" t="s">
        <v>179</v>
      </c>
      <c r="AU199" s="172" t="s">
        <v>77</v>
      </c>
      <c r="AY199" s="3" t="s">
        <v>177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77</v>
      </c>
      <c r="BK199" s="173" t="n">
        <f aca="false">ROUND(I199*H199,2)</f>
        <v>0</v>
      </c>
      <c r="BL199" s="3" t="s">
        <v>214</v>
      </c>
      <c r="BM199" s="172" t="s">
        <v>466</v>
      </c>
    </row>
    <row r="200" s="22" customFormat="true" ht="21.75" hidden="false" customHeight="true" outlineLevel="0" collapsed="false">
      <c r="A200" s="17"/>
      <c r="B200" s="160"/>
      <c r="C200" s="161" t="s">
        <v>355</v>
      </c>
      <c r="D200" s="161" t="s">
        <v>179</v>
      </c>
      <c r="E200" s="162" t="s">
        <v>1084</v>
      </c>
      <c r="F200" s="163" t="s">
        <v>1085</v>
      </c>
      <c r="G200" s="164" t="s">
        <v>232</v>
      </c>
      <c r="H200" s="165" t="n">
        <v>1</v>
      </c>
      <c r="I200" s="166"/>
      <c r="J200" s="166" t="n">
        <f aca="false">ROUND(I200*H200,2)</f>
        <v>0</v>
      </c>
      <c r="K200" s="167"/>
      <c r="L200" s="18"/>
      <c r="M200" s="168"/>
      <c r="N200" s="169" t="s">
        <v>34</v>
      </c>
      <c r="O200" s="170" t="n">
        <v>0</v>
      </c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R200" s="172" t="s">
        <v>214</v>
      </c>
      <c r="AT200" s="172" t="s">
        <v>179</v>
      </c>
      <c r="AU200" s="172" t="s">
        <v>77</v>
      </c>
      <c r="AY200" s="3" t="s">
        <v>177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77</v>
      </c>
      <c r="BK200" s="173" t="n">
        <f aca="false">ROUND(I200*H200,2)</f>
        <v>0</v>
      </c>
      <c r="BL200" s="3" t="s">
        <v>214</v>
      </c>
      <c r="BM200" s="172" t="s">
        <v>469</v>
      </c>
    </row>
    <row r="201" s="22" customFormat="true" ht="21.75" hidden="false" customHeight="true" outlineLevel="0" collapsed="false">
      <c r="A201" s="17"/>
      <c r="B201" s="160"/>
      <c r="C201" s="161" t="s">
        <v>359</v>
      </c>
      <c r="D201" s="161" t="s">
        <v>179</v>
      </c>
      <c r="E201" s="162" t="s">
        <v>1086</v>
      </c>
      <c r="F201" s="163" t="s">
        <v>1087</v>
      </c>
      <c r="G201" s="164" t="s">
        <v>232</v>
      </c>
      <c r="H201" s="165" t="n">
        <v>1</v>
      </c>
      <c r="I201" s="166"/>
      <c r="J201" s="166" t="n">
        <f aca="false">ROUND(I201*H201,2)</f>
        <v>0</v>
      </c>
      <c r="K201" s="167"/>
      <c r="L201" s="18"/>
      <c r="M201" s="168"/>
      <c r="N201" s="169" t="s">
        <v>34</v>
      </c>
      <c r="O201" s="170" t="n">
        <v>0</v>
      </c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R201" s="172" t="s">
        <v>214</v>
      </c>
      <c r="AT201" s="172" t="s">
        <v>179</v>
      </c>
      <c r="AU201" s="172" t="s">
        <v>77</v>
      </c>
      <c r="AY201" s="3" t="s">
        <v>177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77</v>
      </c>
      <c r="BK201" s="173" t="n">
        <f aca="false">ROUND(I201*H201,2)</f>
        <v>0</v>
      </c>
      <c r="BL201" s="3" t="s">
        <v>214</v>
      </c>
      <c r="BM201" s="172" t="s">
        <v>473</v>
      </c>
    </row>
    <row r="202" s="22" customFormat="true" ht="44.25" hidden="false" customHeight="true" outlineLevel="0" collapsed="false">
      <c r="A202" s="17"/>
      <c r="B202" s="160"/>
      <c r="C202" s="161" t="s">
        <v>463</v>
      </c>
      <c r="D202" s="161" t="s">
        <v>179</v>
      </c>
      <c r="E202" s="162" t="s">
        <v>1088</v>
      </c>
      <c r="F202" s="163" t="s">
        <v>1089</v>
      </c>
      <c r="G202" s="164" t="s">
        <v>399</v>
      </c>
      <c r="H202" s="165" t="n">
        <v>1</v>
      </c>
      <c r="I202" s="166"/>
      <c r="J202" s="166" t="n">
        <f aca="false">ROUND(I202*H202,2)</f>
        <v>0</v>
      </c>
      <c r="K202" s="167"/>
      <c r="L202" s="18"/>
      <c r="M202" s="168"/>
      <c r="N202" s="169" t="s">
        <v>34</v>
      </c>
      <c r="O202" s="170" t="n">
        <v>0</v>
      </c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72" t="s">
        <v>214</v>
      </c>
      <c r="AT202" s="172" t="s">
        <v>179</v>
      </c>
      <c r="AU202" s="172" t="s">
        <v>77</v>
      </c>
      <c r="AY202" s="3" t="s">
        <v>177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77</v>
      </c>
      <c r="BK202" s="173" t="n">
        <f aca="false">ROUND(I202*H202,2)</f>
        <v>0</v>
      </c>
      <c r="BL202" s="3" t="s">
        <v>214</v>
      </c>
      <c r="BM202" s="172" t="s">
        <v>478</v>
      </c>
    </row>
    <row r="203" s="22" customFormat="true" ht="44.25" hidden="false" customHeight="true" outlineLevel="0" collapsed="false">
      <c r="A203" s="17"/>
      <c r="B203" s="160"/>
      <c r="C203" s="161" t="s">
        <v>370</v>
      </c>
      <c r="D203" s="161" t="s">
        <v>179</v>
      </c>
      <c r="E203" s="162" t="s">
        <v>1090</v>
      </c>
      <c r="F203" s="163" t="s">
        <v>1091</v>
      </c>
      <c r="G203" s="164" t="s">
        <v>399</v>
      </c>
      <c r="H203" s="165" t="n">
        <v>15</v>
      </c>
      <c r="I203" s="166"/>
      <c r="J203" s="166" t="n">
        <f aca="false">ROUND(I203*H203,2)</f>
        <v>0</v>
      </c>
      <c r="K203" s="167"/>
      <c r="L203" s="18"/>
      <c r="M203" s="168"/>
      <c r="N203" s="169" t="s">
        <v>34</v>
      </c>
      <c r="O203" s="170" t="n">
        <v>0</v>
      </c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R203" s="172" t="s">
        <v>214</v>
      </c>
      <c r="AT203" s="172" t="s">
        <v>179</v>
      </c>
      <c r="AU203" s="172" t="s">
        <v>77</v>
      </c>
      <c r="AY203" s="3" t="s">
        <v>177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77</v>
      </c>
      <c r="BK203" s="173" t="n">
        <f aca="false">ROUND(I203*H203,2)</f>
        <v>0</v>
      </c>
      <c r="BL203" s="3" t="s">
        <v>214</v>
      </c>
      <c r="BM203" s="172" t="s">
        <v>484</v>
      </c>
    </row>
    <row r="204" s="22" customFormat="true" ht="33" hidden="false" customHeight="true" outlineLevel="0" collapsed="false">
      <c r="A204" s="17"/>
      <c r="B204" s="160"/>
      <c r="C204" s="161" t="s">
        <v>470</v>
      </c>
      <c r="D204" s="161" t="s">
        <v>179</v>
      </c>
      <c r="E204" s="162" t="s">
        <v>1092</v>
      </c>
      <c r="F204" s="163" t="s">
        <v>1093</v>
      </c>
      <c r="G204" s="164" t="s">
        <v>232</v>
      </c>
      <c r="H204" s="165" t="n">
        <v>3</v>
      </c>
      <c r="I204" s="166"/>
      <c r="J204" s="166" t="n">
        <f aca="false">ROUND(I204*H204,2)</f>
        <v>0</v>
      </c>
      <c r="K204" s="167"/>
      <c r="L204" s="18"/>
      <c r="M204" s="168"/>
      <c r="N204" s="169" t="s">
        <v>34</v>
      </c>
      <c r="O204" s="170" t="n">
        <v>0</v>
      </c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72" t="s">
        <v>214</v>
      </c>
      <c r="AT204" s="172" t="s">
        <v>179</v>
      </c>
      <c r="AU204" s="172" t="s">
        <v>77</v>
      </c>
      <c r="AY204" s="3" t="s">
        <v>177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77</v>
      </c>
      <c r="BK204" s="173" t="n">
        <f aca="false">ROUND(I204*H204,2)</f>
        <v>0</v>
      </c>
      <c r="BL204" s="3" t="s">
        <v>214</v>
      </c>
      <c r="BM204" s="172" t="s">
        <v>488</v>
      </c>
    </row>
    <row r="205" s="22" customFormat="true" ht="21.75" hidden="false" customHeight="true" outlineLevel="0" collapsed="false">
      <c r="A205" s="17"/>
      <c r="B205" s="160"/>
      <c r="C205" s="161" t="s">
        <v>390</v>
      </c>
      <c r="D205" s="161" t="s">
        <v>179</v>
      </c>
      <c r="E205" s="162" t="s">
        <v>1094</v>
      </c>
      <c r="F205" s="163" t="s">
        <v>1095</v>
      </c>
      <c r="G205" s="164" t="s">
        <v>232</v>
      </c>
      <c r="H205" s="165" t="n">
        <v>4</v>
      </c>
      <c r="I205" s="166"/>
      <c r="J205" s="166" t="n">
        <f aca="false">ROUND(I205*H205,2)</f>
        <v>0</v>
      </c>
      <c r="K205" s="167"/>
      <c r="L205" s="18"/>
      <c r="M205" s="168"/>
      <c r="N205" s="169" t="s">
        <v>34</v>
      </c>
      <c r="O205" s="170" t="n">
        <v>0</v>
      </c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R205" s="172" t="s">
        <v>214</v>
      </c>
      <c r="AT205" s="172" t="s">
        <v>179</v>
      </c>
      <c r="AU205" s="172" t="s">
        <v>77</v>
      </c>
      <c r="AY205" s="3" t="s">
        <v>177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77</v>
      </c>
      <c r="BK205" s="173" t="n">
        <f aca="false">ROUND(I205*H205,2)</f>
        <v>0</v>
      </c>
      <c r="BL205" s="3" t="s">
        <v>214</v>
      </c>
      <c r="BM205" s="172" t="s">
        <v>508</v>
      </c>
    </row>
    <row r="206" s="22" customFormat="true" ht="21.75" hidden="false" customHeight="true" outlineLevel="0" collapsed="false">
      <c r="A206" s="17"/>
      <c r="B206" s="160"/>
      <c r="C206" s="161" t="s">
        <v>485</v>
      </c>
      <c r="D206" s="161" t="s">
        <v>179</v>
      </c>
      <c r="E206" s="162" t="s">
        <v>1096</v>
      </c>
      <c r="F206" s="163" t="s">
        <v>1097</v>
      </c>
      <c r="G206" s="164" t="s">
        <v>232</v>
      </c>
      <c r="H206" s="165" t="n">
        <v>51</v>
      </c>
      <c r="I206" s="166"/>
      <c r="J206" s="166" t="n">
        <f aca="false">ROUND(I206*H206,2)</f>
        <v>0</v>
      </c>
      <c r="K206" s="167"/>
      <c r="L206" s="18"/>
      <c r="M206" s="168"/>
      <c r="N206" s="169" t="s">
        <v>34</v>
      </c>
      <c r="O206" s="170" t="n">
        <v>0</v>
      </c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172" t="s">
        <v>214</v>
      </c>
      <c r="AT206" s="172" t="s">
        <v>179</v>
      </c>
      <c r="AU206" s="172" t="s">
        <v>77</v>
      </c>
      <c r="AY206" s="3" t="s">
        <v>177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77</v>
      </c>
      <c r="BK206" s="173" t="n">
        <f aca="false">ROUND(I206*H206,2)</f>
        <v>0</v>
      </c>
      <c r="BL206" s="3" t="s">
        <v>214</v>
      </c>
      <c r="BM206" s="172" t="s">
        <v>513</v>
      </c>
    </row>
    <row r="207" s="174" customFormat="true" ht="12.8" hidden="false" customHeight="false" outlineLevel="0" collapsed="false">
      <c r="B207" s="175"/>
      <c r="D207" s="176" t="s">
        <v>183</v>
      </c>
      <c r="E207" s="177"/>
      <c r="F207" s="178" t="s">
        <v>1003</v>
      </c>
      <c r="H207" s="177"/>
      <c r="L207" s="175"/>
      <c r="M207" s="179"/>
      <c r="N207" s="180"/>
      <c r="O207" s="180"/>
      <c r="P207" s="180"/>
      <c r="Q207" s="180"/>
      <c r="R207" s="180"/>
      <c r="S207" s="180"/>
      <c r="T207" s="181"/>
      <c r="AT207" s="177" t="s">
        <v>183</v>
      </c>
      <c r="AU207" s="177" t="s">
        <v>77</v>
      </c>
      <c r="AV207" s="174" t="s">
        <v>77</v>
      </c>
      <c r="AW207" s="174" t="s">
        <v>26</v>
      </c>
      <c r="AX207" s="174" t="s">
        <v>69</v>
      </c>
      <c r="AY207" s="177" t="s">
        <v>177</v>
      </c>
    </row>
    <row r="208" s="182" customFormat="true" ht="12.8" hidden="false" customHeight="false" outlineLevel="0" collapsed="false">
      <c r="B208" s="183"/>
      <c r="D208" s="176" t="s">
        <v>183</v>
      </c>
      <c r="E208" s="184"/>
      <c r="F208" s="185" t="s">
        <v>1098</v>
      </c>
      <c r="H208" s="186" t="n">
        <v>51</v>
      </c>
      <c r="L208" s="183"/>
      <c r="M208" s="187"/>
      <c r="N208" s="188"/>
      <c r="O208" s="188"/>
      <c r="P208" s="188"/>
      <c r="Q208" s="188"/>
      <c r="R208" s="188"/>
      <c r="S208" s="188"/>
      <c r="T208" s="189"/>
      <c r="AT208" s="184" t="s">
        <v>183</v>
      </c>
      <c r="AU208" s="184" t="s">
        <v>77</v>
      </c>
      <c r="AV208" s="182" t="s">
        <v>79</v>
      </c>
      <c r="AW208" s="182" t="s">
        <v>26</v>
      </c>
      <c r="AX208" s="182" t="s">
        <v>69</v>
      </c>
      <c r="AY208" s="184" t="s">
        <v>177</v>
      </c>
    </row>
    <row r="209" s="174" customFormat="true" ht="12.8" hidden="false" customHeight="false" outlineLevel="0" collapsed="false">
      <c r="B209" s="175"/>
      <c r="D209" s="176" t="s">
        <v>183</v>
      </c>
      <c r="E209" s="177"/>
      <c r="F209" s="178" t="s">
        <v>1099</v>
      </c>
      <c r="H209" s="177"/>
      <c r="L209" s="175"/>
      <c r="M209" s="179"/>
      <c r="N209" s="180"/>
      <c r="O209" s="180"/>
      <c r="P209" s="180"/>
      <c r="Q209" s="180"/>
      <c r="R209" s="180"/>
      <c r="S209" s="180"/>
      <c r="T209" s="181"/>
      <c r="AT209" s="177" t="s">
        <v>183</v>
      </c>
      <c r="AU209" s="177" t="s">
        <v>77</v>
      </c>
      <c r="AV209" s="174" t="s">
        <v>77</v>
      </c>
      <c r="AW209" s="174" t="s">
        <v>26</v>
      </c>
      <c r="AX209" s="174" t="s">
        <v>69</v>
      </c>
      <c r="AY209" s="177" t="s">
        <v>177</v>
      </c>
    </row>
    <row r="210" s="190" customFormat="true" ht="12.8" hidden="false" customHeight="false" outlineLevel="0" collapsed="false">
      <c r="B210" s="191"/>
      <c r="D210" s="176" t="s">
        <v>183</v>
      </c>
      <c r="E210" s="192"/>
      <c r="F210" s="193" t="s">
        <v>187</v>
      </c>
      <c r="H210" s="194" t="n">
        <v>51</v>
      </c>
      <c r="L210" s="191"/>
      <c r="M210" s="195"/>
      <c r="N210" s="196"/>
      <c r="O210" s="196"/>
      <c r="P210" s="196"/>
      <c r="Q210" s="196"/>
      <c r="R210" s="196"/>
      <c r="S210" s="196"/>
      <c r="T210" s="197"/>
      <c r="AT210" s="192" t="s">
        <v>183</v>
      </c>
      <c r="AU210" s="192" t="s">
        <v>77</v>
      </c>
      <c r="AV210" s="190" t="s">
        <v>178</v>
      </c>
      <c r="AW210" s="190" t="s">
        <v>26</v>
      </c>
      <c r="AX210" s="190" t="s">
        <v>77</v>
      </c>
      <c r="AY210" s="192" t="s">
        <v>177</v>
      </c>
    </row>
    <row r="211" s="22" customFormat="true" ht="39.15" hidden="false" customHeight="true" outlineLevel="0" collapsed="false">
      <c r="A211" s="17"/>
      <c r="B211" s="160"/>
      <c r="C211" s="161" t="n">
        <v>76</v>
      </c>
      <c r="D211" s="161" t="s">
        <v>179</v>
      </c>
      <c r="E211" s="162" t="s">
        <v>1100</v>
      </c>
      <c r="F211" s="163" t="s">
        <v>1101</v>
      </c>
      <c r="G211" s="164" t="s">
        <v>232</v>
      </c>
      <c r="H211" s="165" t="n">
        <v>2</v>
      </c>
      <c r="I211" s="166"/>
      <c r="J211" s="166" t="n">
        <f aca="false">ROUND(I211*H211,2)</f>
        <v>0</v>
      </c>
      <c r="K211" s="167"/>
      <c r="L211" s="18"/>
      <c r="M211" s="168"/>
      <c r="N211" s="169" t="s">
        <v>34</v>
      </c>
      <c r="O211" s="170" t="n">
        <v>0</v>
      </c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172" t="s">
        <v>214</v>
      </c>
      <c r="AT211" s="172" t="s">
        <v>179</v>
      </c>
      <c r="AU211" s="172" t="s">
        <v>77</v>
      </c>
      <c r="AY211" s="3" t="s">
        <v>177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77</v>
      </c>
      <c r="BK211" s="173" t="n">
        <f aca="false">ROUND(I211*H211,2)</f>
        <v>0</v>
      </c>
      <c r="BL211" s="3" t="s">
        <v>214</v>
      </c>
      <c r="BM211" s="172" t="s">
        <v>513</v>
      </c>
    </row>
    <row r="212" s="174" customFormat="true" ht="12.8" hidden="false" customHeight="false" outlineLevel="0" collapsed="false">
      <c r="B212" s="175"/>
      <c r="D212" s="176" t="s">
        <v>183</v>
      </c>
      <c r="E212" s="177"/>
      <c r="F212" s="178" t="s">
        <v>1102</v>
      </c>
      <c r="H212" s="177"/>
      <c r="L212" s="175"/>
      <c r="M212" s="179"/>
      <c r="N212" s="180"/>
      <c r="O212" s="180"/>
      <c r="P212" s="180"/>
      <c r="Q212" s="180"/>
      <c r="R212" s="180"/>
      <c r="S212" s="180"/>
      <c r="T212" s="181"/>
      <c r="AT212" s="177" t="s">
        <v>183</v>
      </c>
      <c r="AU212" s="177" t="s">
        <v>77</v>
      </c>
      <c r="AV212" s="174" t="s">
        <v>77</v>
      </c>
      <c r="AW212" s="174" t="s">
        <v>26</v>
      </c>
      <c r="AX212" s="174" t="s">
        <v>69</v>
      </c>
      <c r="AY212" s="177" t="s">
        <v>177</v>
      </c>
    </row>
    <row r="213" s="174" customFormat="true" ht="12.8" hidden="false" customHeight="false" outlineLevel="0" collapsed="false">
      <c r="B213" s="175"/>
      <c r="D213" s="176" t="s">
        <v>183</v>
      </c>
      <c r="E213" s="177"/>
      <c r="F213" s="178" t="s">
        <v>1099</v>
      </c>
      <c r="H213" s="177"/>
      <c r="L213" s="175"/>
      <c r="M213" s="179"/>
      <c r="N213" s="180"/>
      <c r="O213" s="180"/>
      <c r="P213" s="180"/>
      <c r="Q213" s="180"/>
      <c r="R213" s="180"/>
      <c r="S213" s="180"/>
      <c r="T213" s="181"/>
      <c r="AT213" s="177" t="s">
        <v>183</v>
      </c>
      <c r="AU213" s="177" t="s">
        <v>77</v>
      </c>
      <c r="AV213" s="174" t="s">
        <v>77</v>
      </c>
      <c r="AW213" s="174" t="s">
        <v>26</v>
      </c>
      <c r="AX213" s="174" t="s">
        <v>69</v>
      </c>
      <c r="AY213" s="177" t="s">
        <v>177</v>
      </c>
    </row>
    <row r="214" s="22" customFormat="true" ht="16.5" hidden="false" customHeight="true" outlineLevel="0" collapsed="false">
      <c r="A214" s="17"/>
      <c r="B214" s="160"/>
      <c r="C214" s="161" t="s">
        <v>403</v>
      </c>
      <c r="D214" s="161" t="s">
        <v>179</v>
      </c>
      <c r="E214" s="162" t="s">
        <v>1103</v>
      </c>
      <c r="F214" s="163" t="s">
        <v>1104</v>
      </c>
      <c r="G214" s="164" t="s">
        <v>232</v>
      </c>
      <c r="H214" s="165" t="n">
        <v>51</v>
      </c>
      <c r="I214" s="166"/>
      <c r="J214" s="166" t="n">
        <f aca="false">ROUND(I214*H214,2)</f>
        <v>0</v>
      </c>
      <c r="K214" s="167"/>
      <c r="L214" s="18"/>
      <c r="M214" s="168"/>
      <c r="N214" s="169" t="s">
        <v>34</v>
      </c>
      <c r="O214" s="170" t="n">
        <v>0</v>
      </c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R214" s="172" t="s">
        <v>214</v>
      </c>
      <c r="AT214" s="172" t="s">
        <v>179</v>
      </c>
      <c r="AU214" s="172" t="s">
        <v>77</v>
      </c>
      <c r="AY214" s="3" t="s">
        <v>177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77</v>
      </c>
      <c r="BK214" s="173" t="n">
        <f aca="false">ROUND(I214*H214,2)</f>
        <v>0</v>
      </c>
      <c r="BL214" s="3" t="s">
        <v>214</v>
      </c>
      <c r="BM214" s="172" t="s">
        <v>516</v>
      </c>
    </row>
    <row r="215" s="22" customFormat="true" ht="21.75" hidden="false" customHeight="true" outlineLevel="0" collapsed="false">
      <c r="A215" s="17"/>
      <c r="B215" s="160"/>
      <c r="C215" s="161" t="s">
        <v>1105</v>
      </c>
      <c r="D215" s="161" t="s">
        <v>179</v>
      </c>
      <c r="E215" s="162" t="s">
        <v>1106</v>
      </c>
      <c r="F215" s="163" t="s">
        <v>1107</v>
      </c>
      <c r="G215" s="164" t="s">
        <v>232</v>
      </c>
      <c r="H215" s="165" t="n">
        <v>14</v>
      </c>
      <c r="I215" s="166"/>
      <c r="J215" s="166" t="n">
        <f aca="false">ROUND(I215*H215,2)</f>
        <v>0</v>
      </c>
      <c r="K215" s="167"/>
      <c r="L215" s="18"/>
      <c r="M215" s="168"/>
      <c r="N215" s="169" t="s">
        <v>34</v>
      </c>
      <c r="O215" s="170" t="n">
        <v>0</v>
      </c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172" t="s">
        <v>214</v>
      </c>
      <c r="AT215" s="172" t="s">
        <v>179</v>
      </c>
      <c r="AU215" s="172" t="s">
        <v>77</v>
      </c>
      <c r="AY215" s="3" t="s">
        <v>177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77</v>
      </c>
      <c r="BK215" s="173" t="n">
        <f aca="false">ROUND(I215*H215,2)</f>
        <v>0</v>
      </c>
      <c r="BL215" s="3" t="s">
        <v>214</v>
      </c>
      <c r="BM215" s="172" t="s">
        <v>520</v>
      </c>
    </row>
    <row r="216" s="22" customFormat="true" ht="21.75" hidden="false" customHeight="true" outlineLevel="0" collapsed="false">
      <c r="A216" s="17"/>
      <c r="B216" s="160"/>
      <c r="C216" s="161" t="s">
        <v>407</v>
      </c>
      <c r="D216" s="161" t="s">
        <v>179</v>
      </c>
      <c r="E216" s="162" t="s">
        <v>1108</v>
      </c>
      <c r="F216" s="163" t="s">
        <v>1109</v>
      </c>
      <c r="G216" s="164" t="s">
        <v>232</v>
      </c>
      <c r="H216" s="165" t="n">
        <v>1</v>
      </c>
      <c r="I216" s="166"/>
      <c r="J216" s="166" t="n">
        <f aca="false">ROUND(I216*H216,2)</f>
        <v>0</v>
      </c>
      <c r="K216" s="167"/>
      <c r="L216" s="18"/>
      <c r="M216" s="168"/>
      <c r="N216" s="169" t="s">
        <v>34</v>
      </c>
      <c r="O216" s="170" t="n">
        <v>0</v>
      </c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R216" s="172" t="s">
        <v>214</v>
      </c>
      <c r="AT216" s="172" t="s">
        <v>179</v>
      </c>
      <c r="AU216" s="172" t="s">
        <v>77</v>
      </c>
      <c r="AY216" s="3" t="s">
        <v>177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77</v>
      </c>
      <c r="BK216" s="173" t="n">
        <f aca="false">ROUND(I216*H216,2)</f>
        <v>0</v>
      </c>
      <c r="BL216" s="3" t="s">
        <v>214</v>
      </c>
      <c r="BM216" s="172" t="s">
        <v>524</v>
      </c>
    </row>
    <row r="217" s="22" customFormat="true" ht="16.5" hidden="false" customHeight="true" outlineLevel="0" collapsed="false">
      <c r="A217" s="17"/>
      <c r="B217" s="160"/>
      <c r="C217" s="161" t="n">
        <v>81</v>
      </c>
      <c r="D217" s="161" t="s">
        <v>179</v>
      </c>
      <c r="E217" s="162" t="s">
        <v>1110</v>
      </c>
      <c r="F217" s="163" t="s">
        <v>1111</v>
      </c>
      <c r="G217" s="164" t="s">
        <v>77</v>
      </c>
      <c r="H217" s="165" t="n">
        <v>1</v>
      </c>
      <c r="I217" s="166"/>
      <c r="J217" s="166" t="n">
        <f aca="false">ROUND(I217*H217,2)</f>
        <v>0</v>
      </c>
      <c r="K217" s="167"/>
      <c r="L217" s="18"/>
      <c r="M217" s="168"/>
      <c r="N217" s="169" t="s">
        <v>34</v>
      </c>
      <c r="O217" s="170" t="n">
        <v>0</v>
      </c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R217" s="172" t="s">
        <v>214</v>
      </c>
      <c r="AT217" s="172" t="s">
        <v>179</v>
      </c>
      <c r="AU217" s="172" t="s">
        <v>77</v>
      </c>
      <c r="AY217" s="3" t="s">
        <v>177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77</v>
      </c>
      <c r="BK217" s="173" t="n">
        <f aca="false">ROUND(I217*H217,2)</f>
        <v>0</v>
      </c>
      <c r="BL217" s="3" t="s">
        <v>214</v>
      </c>
      <c r="BM217" s="172" t="s">
        <v>540</v>
      </c>
    </row>
    <row r="218" s="22" customFormat="true" ht="21.75" hidden="false" customHeight="true" outlineLevel="0" collapsed="false">
      <c r="A218" s="17"/>
      <c r="B218" s="160"/>
      <c r="C218" s="161" t="n">
        <v>82</v>
      </c>
      <c r="D218" s="161" t="s">
        <v>179</v>
      </c>
      <c r="E218" s="162" t="s">
        <v>1108</v>
      </c>
      <c r="F218" s="163" t="s">
        <v>1112</v>
      </c>
      <c r="G218" s="164" t="s">
        <v>232</v>
      </c>
      <c r="H218" s="165" t="n">
        <v>3</v>
      </c>
      <c r="I218" s="166"/>
      <c r="J218" s="166" t="n">
        <f aca="false">ROUND(I218*H218,2)</f>
        <v>0</v>
      </c>
      <c r="K218" s="167"/>
      <c r="L218" s="18"/>
      <c r="M218" s="168"/>
      <c r="N218" s="169" t="s">
        <v>34</v>
      </c>
      <c r="O218" s="170" t="n">
        <v>0</v>
      </c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R218" s="172" t="s">
        <v>214</v>
      </c>
      <c r="AT218" s="172" t="s">
        <v>179</v>
      </c>
      <c r="AU218" s="172" t="s">
        <v>77</v>
      </c>
      <c r="AY218" s="3" t="s">
        <v>177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77</v>
      </c>
      <c r="BK218" s="173" t="n">
        <f aca="false">ROUND(I218*H218,2)</f>
        <v>0</v>
      </c>
      <c r="BL218" s="3" t="s">
        <v>214</v>
      </c>
      <c r="BM218" s="172" t="s">
        <v>524</v>
      </c>
    </row>
    <row r="219" s="22" customFormat="true" ht="21.75" hidden="false" customHeight="true" outlineLevel="0" collapsed="false">
      <c r="A219" s="17"/>
      <c r="B219" s="160"/>
      <c r="C219" s="161" t="n">
        <v>83</v>
      </c>
      <c r="D219" s="161" t="s">
        <v>179</v>
      </c>
      <c r="E219" s="162" t="s">
        <v>1113</v>
      </c>
      <c r="F219" s="163" t="s">
        <v>1114</v>
      </c>
      <c r="G219" s="164" t="s">
        <v>77</v>
      </c>
      <c r="H219" s="165" t="n">
        <v>1</v>
      </c>
      <c r="I219" s="166"/>
      <c r="J219" s="166" t="n">
        <f aca="false">ROUND(I219*H219,2)</f>
        <v>0</v>
      </c>
      <c r="K219" s="167"/>
      <c r="L219" s="18"/>
      <c r="M219" s="168"/>
      <c r="N219" s="169" t="s">
        <v>34</v>
      </c>
      <c r="O219" s="170" t="n">
        <v>0</v>
      </c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R219" s="172" t="s">
        <v>214</v>
      </c>
      <c r="AT219" s="172" t="s">
        <v>179</v>
      </c>
      <c r="AU219" s="172" t="s">
        <v>77</v>
      </c>
      <c r="AY219" s="3" t="s">
        <v>177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77</v>
      </c>
      <c r="BK219" s="173" t="n">
        <f aca="false">ROUND(I219*H219,2)</f>
        <v>0</v>
      </c>
      <c r="BL219" s="3" t="s">
        <v>214</v>
      </c>
      <c r="BM219" s="172" t="s">
        <v>544</v>
      </c>
    </row>
    <row r="220" s="149" customFormat="true" ht="22.9" hidden="false" customHeight="true" outlineLevel="0" collapsed="false">
      <c r="B220" s="150"/>
      <c r="D220" s="151" t="s">
        <v>68</v>
      </c>
      <c r="E220" s="198" t="s">
        <v>293</v>
      </c>
      <c r="F220" s="198" t="s">
        <v>1115</v>
      </c>
      <c r="J220" s="199" t="n">
        <f aca="false">BK220</f>
        <v>0</v>
      </c>
      <c r="L220" s="150"/>
      <c r="M220" s="154"/>
      <c r="N220" s="155"/>
      <c r="O220" s="155"/>
      <c r="P220" s="156" t="n">
        <v>0</v>
      </c>
      <c r="Q220" s="155"/>
      <c r="R220" s="156" t="n">
        <v>0</v>
      </c>
      <c r="S220" s="155"/>
      <c r="T220" s="157" t="n">
        <v>0</v>
      </c>
      <c r="AR220" s="151" t="s">
        <v>77</v>
      </c>
      <c r="AT220" s="158" t="s">
        <v>68</v>
      </c>
      <c r="AU220" s="158" t="s">
        <v>77</v>
      </c>
      <c r="AY220" s="151" t="s">
        <v>177</v>
      </c>
      <c r="BK220" s="159" t="n">
        <v>0</v>
      </c>
    </row>
    <row r="221" s="149" customFormat="true" ht="25.9" hidden="false" customHeight="true" outlineLevel="0" collapsed="false">
      <c r="B221" s="150"/>
      <c r="D221" s="151" t="s">
        <v>68</v>
      </c>
      <c r="E221" s="152" t="s">
        <v>607</v>
      </c>
      <c r="F221" s="152" t="s">
        <v>1116</v>
      </c>
      <c r="J221" s="153" t="n">
        <f aca="false">BK221</f>
        <v>0</v>
      </c>
      <c r="L221" s="150"/>
      <c r="M221" s="154"/>
      <c r="N221" s="155"/>
      <c r="O221" s="155"/>
      <c r="P221" s="156" t="n">
        <f aca="false">SUM(P222:P233)</f>
        <v>0</v>
      </c>
      <c r="Q221" s="155"/>
      <c r="R221" s="156" t="n">
        <f aca="false">SUM(R222:R233)</f>
        <v>0</v>
      </c>
      <c r="S221" s="155"/>
      <c r="T221" s="157" t="n">
        <f aca="false">SUM(T222:T233)</f>
        <v>0</v>
      </c>
      <c r="AR221" s="151" t="s">
        <v>77</v>
      </c>
      <c r="AT221" s="158" t="s">
        <v>68</v>
      </c>
      <c r="AU221" s="158" t="s">
        <v>69</v>
      </c>
      <c r="AY221" s="151" t="s">
        <v>177</v>
      </c>
      <c r="BK221" s="159" t="n">
        <f aca="false">SUM(BK222:BK233)</f>
        <v>0</v>
      </c>
    </row>
    <row r="222" s="22" customFormat="true" ht="21.75" hidden="false" customHeight="true" outlineLevel="0" collapsed="false">
      <c r="A222" s="17"/>
      <c r="B222" s="160"/>
      <c r="C222" s="161" t="s">
        <v>385</v>
      </c>
      <c r="D222" s="161" t="s">
        <v>179</v>
      </c>
      <c r="E222" s="162" t="s">
        <v>1117</v>
      </c>
      <c r="F222" s="163" t="s">
        <v>1118</v>
      </c>
      <c r="G222" s="164" t="s">
        <v>1119</v>
      </c>
      <c r="H222" s="165" t="n">
        <v>25</v>
      </c>
      <c r="I222" s="166"/>
      <c r="J222" s="166" t="n">
        <f aca="false">ROUND(I222*H222,2)</f>
        <v>0</v>
      </c>
      <c r="K222" s="167"/>
      <c r="L222" s="18"/>
      <c r="M222" s="168"/>
      <c r="N222" s="169" t="s">
        <v>34</v>
      </c>
      <c r="O222" s="170" t="n">
        <v>0</v>
      </c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R222" s="172" t="s">
        <v>178</v>
      </c>
      <c r="AT222" s="172" t="s">
        <v>179</v>
      </c>
      <c r="AU222" s="172" t="s">
        <v>77</v>
      </c>
      <c r="AY222" s="3" t="s">
        <v>177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77</v>
      </c>
      <c r="BK222" s="173" t="n">
        <f aca="false">ROUND(I222*H222,2)</f>
        <v>0</v>
      </c>
      <c r="BL222" s="3" t="s">
        <v>178</v>
      </c>
      <c r="BM222" s="172" t="s">
        <v>566</v>
      </c>
    </row>
    <row r="223" s="22" customFormat="true" ht="21.75" hidden="false" customHeight="true" outlineLevel="0" collapsed="false">
      <c r="A223" s="17"/>
      <c r="B223" s="160"/>
      <c r="C223" s="161" t="s">
        <v>428</v>
      </c>
      <c r="D223" s="161" t="s">
        <v>179</v>
      </c>
      <c r="E223" s="162" t="s">
        <v>1120</v>
      </c>
      <c r="F223" s="163" t="s">
        <v>1121</v>
      </c>
      <c r="G223" s="164" t="s">
        <v>1119</v>
      </c>
      <c r="H223" s="165" t="n">
        <v>32</v>
      </c>
      <c r="I223" s="166"/>
      <c r="J223" s="166" t="n">
        <f aca="false">ROUND(I223*H223,2)</f>
        <v>0</v>
      </c>
      <c r="K223" s="167"/>
      <c r="L223" s="18"/>
      <c r="M223" s="168"/>
      <c r="N223" s="169" t="s">
        <v>34</v>
      </c>
      <c r="O223" s="170" t="n">
        <v>0</v>
      </c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R223" s="172" t="s">
        <v>178</v>
      </c>
      <c r="AT223" s="172" t="s">
        <v>179</v>
      </c>
      <c r="AU223" s="172" t="s">
        <v>77</v>
      </c>
      <c r="AY223" s="3" t="s">
        <v>177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77</v>
      </c>
      <c r="BK223" s="173" t="n">
        <f aca="false">ROUND(I223*H223,2)</f>
        <v>0</v>
      </c>
      <c r="BL223" s="3" t="s">
        <v>178</v>
      </c>
      <c r="BM223" s="172" t="s">
        <v>575</v>
      </c>
    </row>
    <row r="224" s="22" customFormat="true" ht="21.75" hidden="false" customHeight="true" outlineLevel="0" collapsed="false">
      <c r="A224" s="17"/>
      <c r="B224" s="160"/>
      <c r="C224" s="161" t="s">
        <v>1122</v>
      </c>
      <c r="D224" s="161" t="s">
        <v>179</v>
      </c>
      <c r="E224" s="162" t="s">
        <v>1123</v>
      </c>
      <c r="F224" s="163" t="s">
        <v>1124</v>
      </c>
      <c r="G224" s="164" t="s">
        <v>1119</v>
      </c>
      <c r="H224" s="165" t="n">
        <v>18</v>
      </c>
      <c r="I224" s="166"/>
      <c r="J224" s="166" t="n">
        <f aca="false">ROUND(I224*H224,2)</f>
        <v>0</v>
      </c>
      <c r="K224" s="167"/>
      <c r="L224" s="18"/>
      <c r="M224" s="168"/>
      <c r="N224" s="169" t="s">
        <v>34</v>
      </c>
      <c r="O224" s="170" t="n">
        <v>0</v>
      </c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R224" s="172" t="s">
        <v>178</v>
      </c>
      <c r="AT224" s="172" t="s">
        <v>179</v>
      </c>
      <c r="AU224" s="172" t="s">
        <v>77</v>
      </c>
      <c r="AY224" s="3" t="s">
        <v>177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77</v>
      </c>
      <c r="BK224" s="173" t="n">
        <f aca="false">ROUND(I224*H224,2)</f>
        <v>0</v>
      </c>
      <c r="BL224" s="3" t="s">
        <v>178</v>
      </c>
      <c r="BM224" s="172" t="s">
        <v>582</v>
      </c>
    </row>
    <row r="225" s="22" customFormat="true" ht="16.5" hidden="false" customHeight="true" outlineLevel="0" collapsed="false">
      <c r="A225" s="17"/>
      <c r="B225" s="160"/>
      <c r="C225" s="161" t="s">
        <v>432</v>
      </c>
      <c r="D225" s="161" t="s">
        <v>179</v>
      </c>
      <c r="E225" s="162" t="s">
        <v>1125</v>
      </c>
      <c r="F225" s="163" t="s">
        <v>1126</v>
      </c>
      <c r="G225" s="164" t="s">
        <v>1127</v>
      </c>
      <c r="H225" s="165" t="n">
        <v>40</v>
      </c>
      <c r="I225" s="166"/>
      <c r="J225" s="166" t="n">
        <f aca="false">ROUND(I225*H225,2)</f>
        <v>0</v>
      </c>
      <c r="K225" s="167"/>
      <c r="L225" s="18"/>
      <c r="M225" s="168"/>
      <c r="N225" s="169" t="s">
        <v>34</v>
      </c>
      <c r="O225" s="170" t="n">
        <v>0</v>
      </c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R225" s="172" t="s">
        <v>178</v>
      </c>
      <c r="AT225" s="172" t="s">
        <v>179</v>
      </c>
      <c r="AU225" s="172" t="s">
        <v>77</v>
      </c>
      <c r="AY225" s="3" t="s">
        <v>177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77</v>
      </c>
      <c r="BK225" s="173" t="n">
        <f aca="false">ROUND(I225*H225,2)</f>
        <v>0</v>
      </c>
      <c r="BL225" s="3" t="s">
        <v>178</v>
      </c>
      <c r="BM225" s="172" t="s">
        <v>590</v>
      </c>
    </row>
    <row r="226" s="22" customFormat="true" ht="16.5" hidden="false" customHeight="true" outlineLevel="0" collapsed="false">
      <c r="A226" s="17"/>
      <c r="B226" s="160"/>
      <c r="C226" s="161" t="s">
        <v>537</v>
      </c>
      <c r="D226" s="161" t="s">
        <v>179</v>
      </c>
      <c r="E226" s="162" t="s">
        <v>1128</v>
      </c>
      <c r="F226" s="163" t="s">
        <v>1129</v>
      </c>
      <c r="G226" s="164" t="s">
        <v>182</v>
      </c>
      <c r="H226" s="165" t="n">
        <v>3.5</v>
      </c>
      <c r="I226" s="166"/>
      <c r="J226" s="166" t="n">
        <f aca="false">ROUND(I226*H226,2)</f>
        <v>0</v>
      </c>
      <c r="K226" s="167"/>
      <c r="L226" s="18"/>
      <c r="M226" s="168"/>
      <c r="N226" s="169" t="s">
        <v>34</v>
      </c>
      <c r="O226" s="170" t="n">
        <v>0</v>
      </c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R226" s="172" t="s">
        <v>178</v>
      </c>
      <c r="AT226" s="172" t="s">
        <v>179</v>
      </c>
      <c r="AU226" s="172" t="s">
        <v>77</v>
      </c>
      <c r="AY226" s="3" t="s">
        <v>177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77</v>
      </c>
      <c r="BK226" s="173" t="n">
        <f aca="false">ROUND(I226*H226,2)</f>
        <v>0</v>
      </c>
      <c r="BL226" s="3" t="s">
        <v>178</v>
      </c>
      <c r="BM226" s="172" t="s">
        <v>598</v>
      </c>
    </row>
    <row r="227" s="22" customFormat="true" ht="16.5" hidden="false" customHeight="true" outlineLevel="0" collapsed="false">
      <c r="A227" s="17"/>
      <c r="B227" s="160"/>
      <c r="C227" s="161" t="s">
        <v>435</v>
      </c>
      <c r="D227" s="161" t="s">
        <v>179</v>
      </c>
      <c r="E227" s="162" t="s">
        <v>1130</v>
      </c>
      <c r="F227" s="163" t="s">
        <v>1131</v>
      </c>
      <c r="G227" s="164" t="s">
        <v>767</v>
      </c>
      <c r="H227" s="165" t="n">
        <v>80</v>
      </c>
      <c r="I227" s="166"/>
      <c r="J227" s="166" t="n">
        <f aca="false">ROUND(I227*H227,2)</f>
        <v>0</v>
      </c>
      <c r="K227" s="167"/>
      <c r="L227" s="18"/>
      <c r="M227" s="168"/>
      <c r="N227" s="169" t="s">
        <v>34</v>
      </c>
      <c r="O227" s="170" t="n">
        <v>0</v>
      </c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R227" s="172" t="s">
        <v>178</v>
      </c>
      <c r="AT227" s="172" t="s">
        <v>179</v>
      </c>
      <c r="AU227" s="172" t="s">
        <v>77</v>
      </c>
      <c r="AY227" s="3" t="s">
        <v>177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77</v>
      </c>
      <c r="BK227" s="173" t="n">
        <f aca="false">ROUND(I227*H227,2)</f>
        <v>0</v>
      </c>
      <c r="BL227" s="3" t="s">
        <v>178</v>
      </c>
      <c r="BM227" s="172" t="s">
        <v>604</v>
      </c>
    </row>
    <row r="228" s="22" customFormat="true" ht="16.5" hidden="false" customHeight="true" outlineLevel="0" collapsed="false">
      <c r="A228" s="17"/>
      <c r="B228" s="160"/>
      <c r="C228" s="161" t="s">
        <v>443</v>
      </c>
      <c r="D228" s="161" t="s">
        <v>179</v>
      </c>
      <c r="E228" s="162" t="s">
        <v>1132</v>
      </c>
      <c r="F228" s="163" t="s">
        <v>1133</v>
      </c>
      <c r="G228" s="164" t="s">
        <v>1119</v>
      </c>
      <c r="H228" s="165" t="n">
        <v>50</v>
      </c>
      <c r="I228" s="166"/>
      <c r="J228" s="166" t="n">
        <f aca="false">ROUND(I228*H228,2)</f>
        <v>0</v>
      </c>
      <c r="K228" s="167"/>
      <c r="L228" s="18"/>
      <c r="M228" s="168"/>
      <c r="N228" s="169" t="s">
        <v>34</v>
      </c>
      <c r="O228" s="170" t="n">
        <v>0</v>
      </c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72" t="s">
        <v>178</v>
      </c>
      <c r="AT228" s="172" t="s">
        <v>179</v>
      </c>
      <c r="AU228" s="172" t="s">
        <v>77</v>
      </c>
      <c r="AY228" s="3" t="s">
        <v>177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77</v>
      </c>
      <c r="BK228" s="173" t="n">
        <f aca="false">ROUND(I228*H228,2)</f>
        <v>0</v>
      </c>
      <c r="BL228" s="3" t="s">
        <v>178</v>
      </c>
      <c r="BM228" s="172" t="s">
        <v>612</v>
      </c>
    </row>
    <row r="229" s="22" customFormat="true" ht="21.75" hidden="false" customHeight="true" outlineLevel="0" collapsed="false">
      <c r="A229" s="17"/>
      <c r="B229" s="160"/>
      <c r="C229" s="161" t="s">
        <v>447</v>
      </c>
      <c r="D229" s="161" t="s">
        <v>179</v>
      </c>
      <c r="E229" s="162" t="s">
        <v>1134</v>
      </c>
      <c r="F229" s="163" t="s">
        <v>1135</v>
      </c>
      <c r="G229" s="164" t="s">
        <v>223</v>
      </c>
      <c r="H229" s="165" t="n">
        <v>15</v>
      </c>
      <c r="I229" s="166"/>
      <c r="J229" s="166" t="n">
        <f aca="false">ROUND(I229*H229,2)</f>
        <v>0</v>
      </c>
      <c r="K229" s="167"/>
      <c r="L229" s="18"/>
      <c r="M229" s="168"/>
      <c r="N229" s="169" t="s">
        <v>34</v>
      </c>
      <c r="O229" s="170" t="n">
        <v>0</v>
      </c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R229" s="172" t="s">
        <v>178</v>
      </c>
      <c r="AT229" s="172" t="s">
        <v>179</v>
      </c>
      <c r="AU229" s="172" t="s">
        <v>77</v>
      </c>
      <c r="AY229" s="3" t="s">
        <v>177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77</v>
      </c>
      <c r="BK229" s="173" t="n">
        <f aca="false">ROUND(I229*H229,2)</f>
        <v>0</v>
      </c>
      <c r="BL229" s="3" t="s">
        <v>178</v>
      </c>
      <c r="BM229" s="172" t="s">
        <v>620</v>
      </c>
    </row>
    <row r="230" s="22" customFormat="true" ht="21.75" hidden="false" customHeight="true" outlineLevel="0" collapsed="false">
      <c r="A230" s="17"/>
      <c r="B230" s="160"/>
      <c r="C230" s="161" t="s">
        <v>527</v>
      </c>
      <c r="D230" s="161" t="s">
        <v>179</v>
      </c>
      <c r="E230" s="162" t="s">
        <v>1136</v>
      </c>
      <c r="F230" s="163" t="s">
        <v>1137</v>
      </c>
      <c r="G230" s="164" t="s">
        <v>767</v>
      </c>
      <c r="H230" s="165" t="n">
        <v>2</v>
      </c>
      <c r="I230" s="166"/>
      <c r="J230" s="166" t="n">
        <f aca="false">ROUND(I230*H230,2)</f>
        <v>0</v>
      </c>
      <c r="K230" s="167"/>
      <c r="L230" s="18"/>
      <c r="M230" s="168"/>
      <c r="N230" s="169" t="s">
        <v>34</v>
      </c>
      <c r="O230" s="170" t="n">
        <v>0</v>
      </c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R230" s="172" t="s">
        <v>178</v>
      </c>
      <c r="AT230" s="172" t="s">
        <v>179</v>
      </c>
      <c r="AU230" s="172" t="s">
        <v>77</v>
      </c>
      <c r="AY230" s="3" t="s">
        <v>177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77</v>
      </c>
      <c r="BK230" s="173" t="n">
        <f aca="false">ROUND(I230*H230,2)</f>
        <v>0</v>
      </c>
      <c r="BL230" s="3" t="s">
        <v>178</v>
      </c>
      <c r="BM230" s="172" t="s">
        <v>622</v>
      </c>
    </row>
    <row r="231" s="22" customFormat="true" ht="16.5" hidden="false" customHeight="true" outlineLevel="0" collapsed="false">
      <c r="A231" s="17"/>
      <c r="B231" s="160"/>
      <c r="C231" s="161" t="s">
        <v>450</v>
      </c>
      <c r="D231" s="161" t="s">
        <v>179</v>
      </c>
      <c r="E231" s="162" t="s">
        <v>1138</v>
      </c>
      <c r="F231" s="163" t="s">
        <v>1139</v>
      </c>
      <c r="G231" s="164" t="s">
        <v>399</v>
      </c>
      <c r="H231" s="165" t="n">
        <v>1</v>
      </c>
      <c r="I231" s="166"/>
      <c r="J231" s="166" t="n">
        <f aca="false">ROUND(I231*H231,2)</f>
        <v>0</v>
      </c>
      <c r="K231" s="167"/>
      <c r="L231" s="18"/>
      <c r="M231" s="168"/>
      <c r="N231" s="169" t="s">
        <v>34</v>
      </c>
      <c r="O231" s="170" t="n">
        <v>0</v>
      </c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R231" s="172" t="s">
        <v>178</v>
      </c>
      <c r="AT231" s="172" t="s">
        <v>179</v>
      </c>
      <c r="AU231" s="172" t="s">
        <v>77</v>
      </c>
      <c r="AY231" s="3" t="s">
        <v>177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77</v>
      </c>
      <c r="BK231" s="173" t="n">
        <f aca="false">ROUND(I231*H231,2)</f>
        <v>0</v>
      </c>
      <c r="BL231" s="3" t="s">
        <v>178</v>
      </c>
      <c r="BM231" s="172" t="s">
        <v>626</v>
      </c>
    </row>
    <row r="232" s="149" customFormat="true" ht="22.9" hidden="false" customHeight="true" outlineLevel="0" collapsed="false">
      <c r="B232" s="150"/>
      <c r="D232" s="151" t="s">
        <v>68</v>
      </c>
      <c r="E232" s="198" t="s">
        <v>304</v>
      </c>
      <c r="F232" s="198" t="s">
        <v>1140</v>
      </c>
      <c r="J232" s="199" t="n">
        <f aca="false">BK232</f>
        <v>0</v>
      </c>
      <c r="L232" s="150"/>
      <c r="M232" s="154"/>
      <c r="N232" s="155"/>
      <c r="O232" s="155"/>
      <c r="P232" s="156" t="n">
        <v>0</v>
      </c>
      <c r="Q232" s="155"/>
      <c r="R232" s="156" t="n">
        <v>0</v>
      </c>
      <c r="S232" s="155"/>
      <c r="T232" s="157" t="n">
        <v>0</v>
      </c>
      <c r="AR232" s="151" t="s">
        <v>77</v>
      </c>
      <c r="AT232" s="158" t="s">
        <v>68</v>
      </c>
      <c r="AU232" s="158" t="s">
        <v>77</v>
      </c>
      <c r="AY232" s="151" t="s">
        <v>177</v>
      </c>
      <c r="BK232" s="159" t="n">
        <v>0</v>
      </c>
    </row>
    <row r="233" s="149" customFormat="true" ht="22.9" hidden="false" customHeight="true" outlineLevel="0" collapsed="false">
      <c r="B233" s="150"/>
      <c r="D233" s="151" t="s">
        <v>68</v>
      </c>
      <c r="E233" s="198" t="s">
        <v>345</v>
      </c>
      <c r="F233" s="198" t="s">
        <v>81</v>
      </c>
      <c r="J233" s="199" t="n">
        <f aca="false">BK233</f>
        <v>0</v>
      </c>
      <c r="L233" s="150"/>
      <c r="M233" s="200"/>
      <c r="N233" s="201"/>
      <c r="O233" s="201"/>
      <c r="P233" s="202" t="n">
        <v>0</v>
      </c>
      <c r="Q233" s="201"/>
      <c r="R233" s="202" t="n">
        <v>0</v>
      </c>
      <c r="S233" s="201"/>
      <c r="T233" s="203" t="n">
        <v>0</v>
      </c>
      <c r="AR233" s="151" t="s">
        <v>77</v>
      </c>
      <c r="AT233" s="158" t="s">
        <v>68</v>
      </c>
      <c r="AU233" s="158" t="s">
        <v>77</v>
      </c>
      <c r="AY233" s="151" t="s">
        <v>177</v>
      </c>
      <c r="BK233" s="159" t="n">
        <v>0</v>
      </c>
    </row>
    <row r="234" s="22" customFormat="true" ht="6.95" hidden="false" customHeight="true" outlineLevel="0" collapsed="false">
      <c r="A234" s="17"/>
      <c r="B234" s="39"/>
      <c r="C234" s="40"/>
      <c r="D234" s="40"/>
      <c r="E234" s="40"/>
      <c r="F234" s="40"/>
      <c r="G234" s="40"/>
      <c r="H234" s="40"/>
      <c r="I234" s="40"/>
      <c r="J234" s="40"/>
      <c r="K234" s="40"/>
      <c r="L234" s="18"/>
      <c r="M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C124:K233"/>
  <mergeCells count="9">
    <mergeCell ref="L2:V2"/>
    <mergeCell ref="E7:H7"/>
    <mergeCell ref="E9:H9"/>
    <mergeCell ref="E18:H18"/>
    <mergeCell ref="E27:H27"/>
    <mergeCell ref="E85:H85"/>
    <mergeCell ref="E87:H87"/>
    <mergeCell ref="E115:H115"/>
    <mergeCell ref="E117:H117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65"/>
    <col collapsed="false" customWidth="true" hidden="true" outlineLevel="0" max="65" min="44" style="0" width="9.34"/>
    <col collapsed="false" customWidth="true" hidden="false" outlineLevel="0" max="1025" min="66" style="0" width="8.65"/>
  </cols>
  <sheetData>
    <row r="1" customFormat="false" ht="11.25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85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95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Družina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96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1141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1.25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3" t="str">
        <f aca="false">'Rekapitulace stavby'!AN8</f>
        <v>22. 2. 2021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9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23</v>
      </c>
      <c r="J15" s="14" t="str">
        <f aca="false">IF('Rekapitulace stavby'!AN11="","",'Rekapitulace stavby'!AN11)</f>
        <v/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24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23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25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23</v>
      </c>
      <c r="J21" s="14" t="str">
        <f aca="false">IF('Rekapitulace stavby'!AN17="","",'Rekapitulace stavby'!AN17)</f>
        <v/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27</v>
      </c>
      <c r="E23" s="17"/>
      <c r="F23" s="17"/>
      <c r="G23" s="17"/>
      <c r="H23" s="17"/>
      <c r="I23" s="13" t="s">
        <v>22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23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28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35" hidden="false" customHeight="true" outlineLevel="0" collapsed="false">
      <c r="A30" s="17"/>
      <c r="B30" s="18"/>
      <c r="C30" s="17"/>
      <c r="D30" s="109" t="s">
        <v>29</v>
      </c>
      <c r="E30" s="17"/>
      <c r="F30" s="17"/>
      <c r="G30" s="17"/>
      <c r="H30" s="17"/>
      <c r="I30" s="17"/>
      <c r="J30" s="110" t="n">
        <f aca="false">ROUND(J96,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5" hidden="false" customHeight="true" outlineLevel="0" collapsed="false">
      <c r="A32" s="17"/>
      <c r="B32" s="18"/>
      <c r="C32" s="17"/>
      <c r="D32" s="17"/>
      <c r="E32" s="17"/>
      <c r="F32" s="111" t="s">
        <v>31</v>
      </c>
      <c r="G32" s="17"/>
      <c r="H32" s="17"/>
      <c r="I32" s="111" t="s">
        <v>30</v>
      </c>
      <c r="J32" s="111" t="s">
        <v>32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5" hidden="false" customHeight="true" outlineLevel="0" collapsed="false">
      <c r="A33" s="17"/>
      <c r="B33" s="18"/>
      <c r="C33" s="17"/>
      <c r="D33" s="112" t="s">
        <v>33</v>
      </c>
      <c r="E33" s="13" t="s">
        <v>34</v>
      </c>
      <c r="F33" s="113" t="n">
        <f aca="false">J30</f>
        <v>0</v>
      </c>
      <c r="G33" s="17"/>
      <c r="H33" s="17"/>
      <c r="I33" s="114" t="n">
        <v>0.21</v>
      </c>
      <c r="J33" s="113" t="n">
        <f aca="false">F33*I33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5" hidden="false" customHeight="true" outlineLevel="0" collapsed="false">
      <c r="A34" s="17"/>
      <c r="B34" s="18"/>
      <c r="C34" s="17"/>
      <c r="D34" s="17"/>
      <c r="E34" s="13" t="s">
        <v>35</v>
      </c>
      <c r="F34" s="113" t="n">
        <f aca="false">ROUND((SUM(BF130:BF205)),  2)</f>
        <v>0</v>
      </c>
      <c r="G34" s="17"/>
      <c r="H34" s="17"/>
      <c r="I34" s="114" t="n">
        <v>0.15</v>
      </c>
      <c r="J34" s="113" t="n">
        <f aca="false">ROUND(((SUM(BF130:BF205))*I34),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5" hidden="true" customHeight="true" outlineLevel="0" collapsed="false">
      <c r="A35" s="17"/>
      <c r="B35" s="18"/>
      <c r="C35" s="17"/>
      <c r="D35" s="17"/>
      <c r="E35" s="13" t="s">
        <v>36</v>
      </c>
      <c r="F35" s="113" t="n">
        <f aca="false">ROUND((SUM(BG130:BG205)),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5" hidden="true" customHeight="true" outlineLevel="0" collapsed="false">
      <c r="A36" s="17"/>
      <c r="B36" s="18"/>
      <c r="C36" s="17"/>
      <c r="D36" s="17"/>
      <c r="E36" s="13" t="s">
        <v>37</v>
      </c>
      <c r="F36" s="113" t="n">
        <f aca="false">ROUND((SUM(BH130:BH205)),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5" hidden="true" customHeight="true" outlineLevel="0" collapsed="false">
      <c r="A37" s="17"/>
      <c r="B37" s="18"/>
      <c r="C37" s="17"/>
      <c r="D37" s="17"/>
      <c r="E37" s="13" t="s">
        <v>38</v>
      </c>
      <c r="F37" s="113" t="n">
        <f aca="false">ROUND((SUM(BI130:BI205)),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35" hidden="false" customHeight="true" outlineLevel="0" collapsed="false">
      <c r="A39" s="17"/>
      <c r="B39" s="18"/>
      <c r="C39" s="115"/>
      <c r="D39" s="116" t="s">
        <v>39</v>
      </c>
      <c r="E39" s="58"/>
      <c r="F39" s="58"/>
      <c r="G39" s="117" t="s">
        <v>40</v>
      </c>
      <c r="H39" s="118" t="s">
        <v>41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5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5" hidden="false" customHeight="true" outlineLevel="0" collapsed="false">
      <c r="B41" s="6"/>
      <c r="L41" s="6"/>
    </row>
    <row r="42" customFormat="false" ht="14.45" hidden="false" customHeight="true" outlineLevel="0" collapsed="false">
      <c r="B42" s="6"/>
      <c r="L42" s="6"/>
    </row>
    <row r="43" customFormat="false" ht="14.45" hidden="false" customHeight="true" outlineLevel="0" collapsed="false">
      <c r="B43" s="6"/>
      <c r="L43" s="6"/>
    </row>
    <row r="44" customFormat="false" ht="14.45" hidden="false" customHeight="true" outlineLevel="0" collapsed="false">
      <c r="B44" s="6"/>
      <c r="L44" s="6"/>
    </row>
    <row r="45" customFormat="false" ht="14.45" hidden="false" customHeight="true" outlineLevel="0" collapsed="false">
      <c r="B45" s="6"/>
      <c r="L45" s="6"/>
    </row>
    <row r="46" customFormat="false" ht="14.45" hidden="false" customHeight="true" outlineLevel="0" collapsed="false">
      <c r="B46" s="6"/>
      <c r="L46" s="6"/>
    </row>
    <row r="47" customFormat="false" ht="14.45" hidden="fals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34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34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1.25" hidden="false" customHeight="false" outlineLevel="0" collapsed="false">
      <c r="B60" s="6"/>
      <c r="L60" s="6"/>
    </row>
    <row r="61" s="22" customFormat="true" ht="12.75" hidden="false" customHeight="false" outlineLevel="0" collapsed="false">
      <c r="A61" s="17"/>
      <c r="B61" s="18"/>
      <c r="C61" s="17"/>
      <c r="D61" s="37" t="s">
        <v>44</v>
      </c>
      <c r="E61" s="20"/>
      <c r="F61" s="121" t="s">
        <v>45</v>
      </c>
      <c r="G61" s="37" t="s">
        <v>44</v>
      </c>
      <c r="H61" s="20"/>
      <c r="I61" s="20"/>
      <c r="J61" s="122" t="s">
        <v>45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A65" s="17"/>
      <c r="B65" s="18"/>
      <c r="C65" s="17"/>
      <c r="D65" s="35" t="s">
        <v>46</v>
      </c>
      <c r="E65" s="38"/>
      <c r="F65" s="38"/>
      <c r="G65" s="35" t="s">
        <v>47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A76" s="17"/>
      <c r="B76" s="18"/>
      <c r="C76" s="17"/>
      <c r="D76" s="37" t="s">
        <v>44</v>
      </c>
      <c r="E76" s="20"/>
      <c r="F76" s="121" t="s">
        <v>45</v>
      </c>
      <c r="G76" s="37" t="s">
        <v>44</v>
      </c>
      <c r="H76" s="20"/>
      <c r="I76" s="20"/>
      <c r="J76" s="122" t="s">
        <v>45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Družina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96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Objekt4 - Silnoproud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 </v>
      </c>
      <c r="G89" s="17"/>
      <c r="H89" s="17"/>
      <c r="I89" s="13" t="s">
        <v>19</v>
      </c>
      <c r="J89" s="103" t="str">
        <f aca="false">IF(J12="","",J12)</f>
        <v>22. 2. 2021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15.2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25</v>
      </c>
      <c r="J91" s="123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2" hidden="false" customHeight="true" outlineLevel="0" collapsed="false">
      <c r="A92" s="17"/>
      <c r="B92" s="18"/>
      <c r="C92" s="13" t="s">
        <v>24</v>
      </c>
      <c r="D92" s="17"/>
      <c r="E92" s="17"/>
      <c r="F92" s="14" t="str">
        <f aca="false">IF(E18="","",E18)</f>
        <v> </v>
      </c>
      <c r="G92" s="17"/>
      <c r="H92" s="17"/>
      <c r="I92" s="13" t="s">
        <v>27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5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25" hidden="false" customHeight="true" outlineLevel="0" collapsed="false">
      <c r="A94" s="17"/>
      <c r="B94" s="18"/>
      <c r="C94" s="124" t="s">
        <v>99</v>
      </c>
      <c r="D94" s="115"/>
      <c r="E94" s="115"/>
      <c r="F94" s="115"/>
      <c r="G94" s="115"/>
      <c r="H94" s="115"/>
      <c r="I94" s="115"/>
      <c r="J94" s="125" t="s">
        <v>100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5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9" hidden="false" customHeight="true" outlineLevel="0" collapsed="false">
      <c r="A96" s="17"/>
      <c r="B96" s="18"/>
      <c r="C96" s="126" t="s">
        <v>101</v>
      </c>
      <c r="D96" s="17"/>
      <c r="E96" s="17"/>
      <c r="F96" s="17"/>
      <c r="G96" s="17"/>
      <c r="H96" s="17"/>
      <c r="I96" s="17"/>
      <c r="J96" s="110" t="n">
        <f aca="false">J97+J98+J99+J100+J101+J102+J103+J104+J105+J106+J107+J108+J109+J110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127" customFormat="true" ht="24.95" hidden="false" customHeight="true" outlineLevel="0" collapsed="false">
      <c r="B97" s="128"/>
      <c r="D97" s="129" t="s">
        <v>1142</v>
      </c>
      <c r="E97" s="130"/>
      <c r="F97" s="130"/>
      <c r="G97" s="130"/>
      <c r="H97" s="130"/>
      <c r="I97" s="130"/>
      <c r="J97" s="131" t="n">
        <f aca="false">J131</f>
        <v>0</v>
      </c>
      <c r="L97" s="128"/>
    </row>
    <row r="98" s="127" customFormat="true" ht="24.95" hidden="false" customHeight="true" outlineLevel="0" collapsed="false">
      <c r="B98" s="128"/>
      <c r="D98" s="129" t="s">
        <v>1143</v>
      </c>
      <c r="E98" s="130"/>
      <c r="F98" s="130"/>
      <c r="G98" s="130"/>
      <c r="H98" s="130"/>
      <c r="I98" s="130"/>
      <c r="J98" s="131" t="n">
        <f aca="false">J139</f>
        <v>0</v>
      </c>
      <c r="L98" s="128"/>
    </row>
    <row r="99" s="127" customFormat="true" ht="24.95" hidden="false" customHeight="true" outlineLevel="0" collapsed="false">
      <c r="B99" s="128"/>
      <c r="D99" s="129" t="s">
        <v>1144</v>
      </c>
      <c r="E99" s="130"/>
      <c r="F99" s="130"/>
      <c r="G99" s="130"/>
      <c r="H99" s="130"/>
      <c r="I99" s="130"/>
      <c r="J99" s="131" t="n">
        <f aca="false">J142</f>
        <v>0</v>
      </c>
      <c r="L99" s="128"/>
    </row>
    <row r="100" s="127" customFormat="true" ht="24.95" hidden="false" customHeight="true" outlineLevel="0" collapsed="false">
      <c r="B100" s="128"/>
      <c r="D100" s="129" t="s">
        <v>1145</v>
      </c>
      <c r="E100" s="130"/>
      <c r="F100" s="130"/>
      <c r="G100" s="130"/>
      <c r="H100" s="130"/>
      <c r="I100" s="130"/>
      <c r="J100" s="131" t="n">
        <f aca="false">J146</f>
        <v>0</v>
      </c>
      <c r="L100" s="128"/>
    </row>
    <row r="101" s="127" customFormat="true" ht="24.95" hidden="false" customHeight="true" outlineLevel="0" collapsed="false">
      <c r="B101" s="128"/>
      <c r="D101" s="129" t="s">
        <v>1146</v>
      </c>
      <c r="E101" s="130"/>
      <c r="F101" s="130"/>
      <c r="G101" s="130"/>
      <c r="H101" s="130"/>
      <c r="I101" s="130"/>
      <c r="J101" s="131" t="n">
        <f aca="false">J149</f>
        <v>0</v>
      </c>
      <c r="L101" s="128"/>
    </row>
    <row r="102" s="127" customFormat="true" ht="24.95" hidden="false" customHeight="true" outlineLevel="0" collapsed="false">
      <c r="B102" s="128"/>
      <c r="D102" s="129" t="s">
        <v>1147</v>
      </c>
      <c r="E102" s="130"/>
      <c r="F102" s="130"/>
      <c r="G102" s="130"/>
      <c r="H102" s="130"/>
      <c r="I102" s="130"/>
      <c r="J102" s="131" t="n">
        <f aca="false">J154</f>
        <v>0</v>
      </c>
      <c r="L102" s="128"/>
    </row>
    <row r="103" s="127" customFormat="true" ht="24.95" hidden="false" customHeight="true" outlineLevel="0" collapsed="false">
      <c r="B103" s="128"/>
      <c r="D103" s="129" t="s">
        <v>1148</v>
      </c>
      <c r="E103" s="130"/>
      <c r="F103" s="130"/>
      <c r="G103" s="130"/>
      <c r="H103" s="130"/>
      <c r="I103" s="130"/>
      <c r="J103" s="131" t="n">
        <f aca="false">J167</f>
        <v>0</v>
      </c>
      <c r="L103" s="128"/>
    </row>
    <row r="104" s="127" customFormat="true" ht="24.95" hidden="false" customHeight="true" outlineLevel="0" collapsed="false">
      <c r="B104" s="128"/>
      <c r="D104" s="129" t="s">
        <v>1149</v>
      </c>
      <c r="E104" s="130"/>
      <c r="F104" s="130"/>
      <c r="G104" s="130"/>
      <c r="H104" s="130"/>
      <c r="I104" s="130"/>
      <c r="J104" s="131" t="n">
        <f aca="false">J172</f>
        <v>0</v>
      </c>
      <c r="L104" s="128"/>
    </row>
    <row r="105" s="127" customFormat="true" ht="24.95" hidden="false" customHeight="true" outlineLevel="0" collapsed="false">
      <c r="B105" s="128"/>
      <c r="D105" s="129" t="s">
        <v>1150</v>
      </c>
      <c r="E105" s="130"/>
      <c r="F105" s="130"/>
      <c r="G105" s="130"/>
      <c r="H105" s="130"/>
      <c r="I105" s="130"/>
      <c r="J105" s="131" t="n">
        <f aca="false">J181</f>
        <v>0</v>
      </c>
      <c r="L105" s="128"/>
    </row>
    <row r="106" s="127" customFormat="true" ht="24.95" hidden="false" customHeight="true" outlineLevel="0" collapsed="false">
      <c r="B106" s="128"/>
      <c r="D106" s="129" t="s">
        <v>1151</v>
      </c>
      <c r="E106" s="130"/>
      <c r="F106" s="130"/>
      <c r="G106" s="130"/>
      <c r="H106" s="130"/>
      <c r="I106" s="130"/>
      <c r="J106" s="131" t="n">
        <f aca="false">J182</f>
        <v>0</v>
      </c>
      <c r="L106" s="128"/>
    </row>
    <row r="107" s="127" customFormat="true" ht="24.95" hidden="false" customHeight="true" outlineLevel="0" collapsed="false">
      <c r="B107" s="128"/>
      <c r="D107" s="129" t="s">
        <v>1152</v>
      </c>
      <c r="E107" s="130"/>
      <c r="F107" s="130"/>
      <c r="G107" s="130"/>
      <c r="H107" s="130"/>
      <c r="I107" s="130"/>
      <c r="J107" s="131" t="n">
        <f aca="false">J184</f>
        <v>0</v>
      </c>
      <c r="L107" s="128"/>
    </row>
    <row r="108" s="127" customFormat="true" ht="24.95" hidden="false" customHeight="true" outlineLevel="0" collapsed="false">
      <c r="B108" s="128"/>
      <c r="D108" s="129" t="s">
        <v>1153</v>
      </c>
      <c r="E108" s="130"/>
      <c r="F108" s="130"/>
      <c r="G108" s="130"/>
      <c r="H108" s="130"/>
      <c r="I108" s="130"/>
      <c r="J108" s="131" t="n">
        <f aca="false">J186</f>
        <v>0</v>
      </c>
      <c r="L108" s="128"/>
    </row>
    <row r="109" s="127" customFormat="true" ht="24.95" hidden="false" customHeight="true" outlineLevel="0" collapsed="false">
      <c r="B109" s="128"/>
      <c r="D109" s="129" t="s">
        <v>1154</v>
      </c>
      <c r="E109" s="130"/>
      <c r="F109" s="130"/>
      <c r="G109" s="130"/>
      <c r="H109" s="130"/>
      <c r="I109" s="130"/>
      <c r="J109" s="131" t="n">
        <f aca="false">J193</f>
        <v>0</v>
      </c>
      <c r="L109" s="128"/>
    </row>
    <row r="110" s="127" customFormat="true" ht="24.95" hidden="false" customHeight="true" outlineLevel="0" collapsed="false">
      <c r="B110" s="128"/>
      <c r="D110" s="129" t="s">
        <v>1155</v>
      </c>
      <c r="E110" s="130"/>
      <c r="F110" s="130"/>
      <c r="G110" s="130"/>
      <c r="H110" s="130"/>
      <c r="I110" s="130"/>
      <c r="J110" s="131" t="n">
        <f aca="false">J205</f>
        <v>0</v>
      </c>
      <c r="L110" s="128"/>
    </row>
    <row r="111" s="22" customFormat="true" ht="21.75" hidden="false" customHeight="true" outlineLevel="0" collapsed="false">
      <c r="A111" s="17"/>
      <c r="B111" s="18"/>
      <c r="C111" s="17"/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6.95" hidden="false" customHeight="true" outlineLevel="0" collapsed="false">
      <c r="A112" s="17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6" s="22" customFormat="true" ht="6.95" hidden="false" customHeight="true" outlineLevel="0" collapsed="false">
      <c r="A116" s="17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="22" customFormat="true" ht="24.95" hidden="false" customHeight="true" outlineLevel="0" collapsed="false">
      <c r="A117" s="17"/>
      <c r="B117" s="18"/>
      <c r="C117" s="7" t="s">
        <v>163</v>
      </c>
      <c r="D117" s="17"/>
      <c r="E117" s="17"/>
      <c r="F117" s="17"/>
      <c r="G117" s="17"/>
      <c r="H117" s="17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="22" customFormat="true" ht="6.95" hidden="false" customHeight="true" outlineLevel="0" collapsed="false">
      <c r="A118" s="17"/>
      <c r="B118" s="18"/>
      <c r="C118" s="17"/>
      <c r="D118" s="17"/>
      <c r="E118" s="17"/>
      <c r="F118" s="17"/>
      <c r="G118" s="17"/>
      <c r="H118" s="17"/>
      <c r="I118" s="17"/>
      <c r="J118" s="17"/>
      <c r="K118" s="17"/>
      <c r="L118" s="34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="22" customFormat="true" ht="12" hidden="false" customHeight="true" outlineLevel="0" collapsed="false">
      <c r="A119" s="17"/>
      <c r="B119" s="18"/>
      <c r="C119" s="13" t="s">
        <v>13</v>
      </c>
      <c r="D119" s="17"/>
      <c r="E119" s="17"/>
      <c r="F119" s="17"/>
      <c r="G119" s="17"/>
      <c r="H119" s="17"/>
      <c r="I119" s="17"/>
      <c r="J119" s="17"/>
      <c r="K119" s="17"/>
      <c r="L119" s="34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="22" customFormat="true" ht="16.5" hidden="false" customHeight="true" outlineLevel="0" collapsed="false">
      <c r="A120" s="17"/>
      <c r="B120" s="18"/>
      <c r="C120" s="17"/>
      <c r="D120" s="17"/>
      <c r="E120" s="101" t="str">
        <f aca="false">E7</f>
        <v>Družina</v>
      </c>
      <c r="F120" s="101"/>
      <c r="G120" s="101"/>
      <c r="H120" s="101"/>
      <c r="I120" s="17"/>
      <c r="J120" s="17"/>
      <c r="K120" s="17"/>
      <c r="L120" s="34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="22" customFormat="true" ht="12" hidden="false" customHeight="true" outlineLevel="0" collapsed="false">
      <c r="A121" s="17"/>
      <c r="B121" s="18"/>
      <c r="C121" s="13" t="s">
        <v>96</v>
      </c>
      <c r="D121" s="17"/>
      <c r="E121" s="17"/>
      <c r="F121" s="17"/>
      <c r="G121" s="17"/>
      <c r="H121" s="17"/>
      <c r="I121" s="17"/>
      <c r="J121" s="17"/>
      <c r="K121" s="17"/>
      <c r="L121" s="34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="22" customFormat="true" ht="16.5" hidden="false" customHeight="true" outlineLevel="0" collapsed="false">
      <c r="A122" s="17"/>
      <c r="B122" s="18"/>
      <c r="C122" s="17"/>
      <c r="D122" s="17"/>
      <c r="E122" s="102" t="str">
        <f aca="false">E9</f>
        <v>Objekt4 - Silnoproud</v>
      </c>
      <c r="F122" s="102"/>
      <c r="G122" s="102"/>
      <c r="H122" s="102"/>
      <c r="I122" s="17"/>
      <c r="J122" s="17"/>
      <c r="K122" s="17"/>
      <c r="L122" s="34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3" s="22" customFormat="true" ht="6.95" hidden="false" customHeight="true" outlineLevel="0" collapsed="false">
      <c r="A123" s="17"/>
      <c r="B123" s="18"/>
      <c r="C123" s="17"/>
      <c r="D123" s="17"/>
      <c r="E123" s="17"/>
      <c r="F123" s="17"/>
      <c r="G123" s="17"/>
      <c r="H123" s="17"/>
      <c r="I123" s="17"/>
      <c r="J123" s="17"/>
      <c r="K123" s="17"/>
      <c r="L123" s="34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</row>
    <row r="124" s="22" customFormat="true" ht="12" hidden="false" customHeight="true" outlineLevel="0" collapsed="false">
      <c r="A124" s="17"/>
      <c r="B124" s="18"/>
      <c r="C124" s="13" t="s">
        <v>17</v>
      </c>
      <c r="D124" s="17"/>
      <c r="E124" s="17"/>
      <c r="F124" s="14" t="str">
        <f aca="false">F12</f>
        <v> </v>
      </c>
      <c r="G124" s="17"/>
      <c r="H124" s="17"/>
      <c r="I124" s="13" t="s">
        <v>19</v>
      </c>
      <c r="J124" s="103" t="str">
        <f aca="false">IF(J12="","",J12)</f>
        <v>22. 2. 2021</v>
      </c>
      <c r="K124" s="17"/>
      <c r="L124" s="34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</row>
    <row r="125" s="22" customFormat="true" ht="6.95" hidden="false" customHeight="true" outlineLevel="0" collapsed="false">
      <c r="A125" s="17"/>
      <c r="B125" s="18"/>
      <c r="C125" s="17"/>
      <c r="D125" s="17"/>
      <c r="E125" s="17"/>
      <c r="F125" s="17"/>
      <c r="G125" s="17"/>
      <c r="H125" s="17"/>
      <c r="I125" s="17"/>
      <c r="J125" s="17"/>
      <c r="K125" s="17"/>
      <c r="L125" s="34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</row>
    <row r="126" s="22" customFormat="true" ht="15.2" hidden="false" customHeight="true" outlineLevel="0" collapsed="false">
      <c r="A126" s="17"/>
      <c r="B126" s="18"/>
      <c r="C126" s="13" t="s">
        <v>21</v>
      </c>
      <c r="D126" s="17"/>
      <c r="E126" s="17"/>
      <c r="F126" s="14" t="str">
        <f aca="false">E15</f>
        <v> </v>
      </c>
      <c r="G126" s="17"/>
      <c r="H126" s="17"/>
      <c r="I126" s="13" t="s">
        <v>25</v>
      </c>
      <c r="J126" s="123" t="str">
        <f aca="false">E21</f>
        <v> </v>
      </c>
      <c r="K126" s="17"/>
      <c r="L126" s="34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</row>
    <row r="127" s="22" customFormat="true" ht="15.2" hidden="false" customHeight="true" outlineLevel="0" collapsed="false">
      <c r="A127" s="17"/>
      <c r="B127" s="18"/>
      <c r="C127" s="13" t="s">
        <v>24</v>
      </c>
      <c r="D127" s="17"/>
      <c r="E127" s="17"/>
      <c r="F127" s="14" t="str">
        <f aca="false">IF(E18="","",E18)</f>
        <v> </v>
      </c>
      <c r="G127" s="17"/>
      <c r="H127" s="17"/>
      <c r="I127" s="13" t="s">
        <v>27</v>
      </c>
      <c r="J127" s="123" t="str">
        <f aca="false">E24</f>
        <v> </v>
      </c>
      <c r="K127" s="17"/>
      <c r="L127" s="34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</row>
    <row r="128" s="22" customFormat="true" ht="10.35" hidden="false" customHeight="true" outlineLevel="0" collapsed="false">
      <c r="A128" s="17"/>
      <c r="B128" s="18"/>
      <c r="C128" s="17"/>
      <c r="D128" s="17"/>
      <c r="E128" s="17"/>
      <c r="F128" s="17"/>
      <c r="G128" s="17"/>
      <c r="H128" s="17"/>
      <c r="I128" s="17"/>
      <c r="J128" s="17"/>
      <c r="K128" s="17"/>
      <c r="L128" s="34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</row>
    <row r="129" s="144" customFormat="true" ht="29.25" hidden="false" customHeight="true" outlineLevel="0" collapsed="false">
      <c r="A129" s="137"/>
      <c r="B129" s="138"/>
      <c r="C129" s="139" t="s">
        <v>164</v>
      </c>
      <c r="D129" s="140" t="s">
        <v>54</v>
      </c>
      <c r="E129" s="140" t="s">
        <v>50</v>
      </c>
      <c r="F129" s="140" t="s">
        <v>51</v>
      </c>
      <c r="G129" s="140" t="s">
        <v>165</v>
      </c>
      <c r="H129" s="140" t="s">
        <v>166</v>
      </c>
      <c r="I129" s="140" t="s">
        <v>167</v>
      </c>
      <c r="J129" s="141" t="s">
        <v>100</v>
      </c>
      <c r="K129" s="142" t="s">
        <v>168</v>
      </c>
      <c r="L129" s="143"/>
      <c r="M129" s="63"/>
      <c r="N129" s="64" t="s">
        <v>33</v>
      </c>
      <c r="O129" s="64" t="s">
        <v>169</v>
      </c>
      <c r="P129" s="64" t="s">
        <v>170</v>
      </c>
      <c r="Q129" s="64" t="s">
        <v>171</v>
      </c>
      <c r="R129" s="64" t="s">
        <v>172</v>
      </c>
      <c r="S129" s="64" t="s">
        <v>173</v>
      </c>
      <c r="T129" s="65" t="s">
        <v>174</v>
      </c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</row>
    <row r="130" s="22" customFormat="true" ht="22.9" hidden="false" customHeight="true" outlineLevel="0" collapsed="false">
      <c r="A130" s="17"/>
      <c r="B130" s="18"/>
      <c r="C130" s="71" t="s">
        <v>175</v>
      </c>
      <c r="D130" s="17"/>
      <c r="E130" s="17"/>
      <c r="F130" s="17"/>
      <c r="G130" s="17"/>
      <c r="H130" s="17"/>
      <c r="I130" s="17"/>
      <c r="J130" s="145"/>
      <c r="K130" s="17"/>
      <c r="L130" s="18"/>
      <c r="M130" s="66"/>
      <c r="N130" s="53"/>
      <c r="O130" s="67"/>
      <c r="P130" s="146" t="e">
        <f aca="false">P131+P139+P142+P146+P149+P154+#REF!+P167+P172+P181+P182+P184+P186+P193+P205</f>
        <v>#REF!</v>
      </c>
      <c r="Q130" s="67"/>
      <c r="R130" s="146" t="e">
        <f aca="false">R131+R139+R142+R146+R149+R154+#REF!+R167+R172+R181+R182+R184+R186+R193+R205</f>
        <v>#REF!</v>
      </c>
      <c r="S130" s="67"/>
      <c r="T130" s="147" t="e">
        <f aca="false">T131+T139+T142+T146+T149+T154+#REF!+T167+T172+T181+T182+T184+T186+T193+T205</f>
        <v>#REF!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T130" s="3" t="s">
        <v>68</v>
      </c>
      <c r="AU130" s="3" t="s">
        <v>102</v>
      </c>
      <c r="BK130" s="148" t="e">
        <f aca="false">BK131+BK139+BK142+BK146+BK149+BK154+#REF!+BK167+BK172+BK181+BK182+BK184+BK186+BK193+BK205</f>
        <v>#REF!</v>
      </c>
    </row>
    <row r="131" s="149" customFormat="true" ht="25.9" hidden="false" customHeight="true" outlineLevel="0" collapsed="false">
      <c r="B131" s="150"/>
      <c r="D131" s="151" t="s">
        <v>68</v>
      </c>
      <c r="E131" s="152" t="s">
        <v>226</v>
      </c>
      <c r="F131" s="152" t="s">
        <v>1156</v>
      </c>
      <c r="J131" s="153" t="n">
        <f aca="false">BK131</f>
        <v>0</v>
      </c>
      <c r="L131" s="150"/>
      <c r="M131" s="154"/>
      <c r="N131" s="155"/>
      <c r="O131" s="155"/>
      <c r="P131" s="156" t="n">
        <f aca="false">SUM(P132:P138)</f>
        <v>0</v>
      </c>
      <c r="Q131" s="155"/>
      <c r="R131" s="156" t="n">
        <f aca="false">SUM(R132:R138)</f>
        <v>0</v>
      </c>
      <c r="S131" s="155"/>
      <c r="T131" s="157" t="n">
        <f aca="false">SUM(T132:T138)</f>
        <v>0</v>
      </c>
      <c r="AR131" s="151" t="s">
        <v>77</v>
      </c>
      <c r="AT131" s="158" t="s">
        <v>68</v>
      </c>
      <c r="AU131" s="158" t="s">
        <v>69</v>
      </c>
      <c r="AY131" s="151" t="s">
        <v>177</v>
      </c>
      <c r="BK131" s="159" t="n">
        <f aca="false">SUM(BK132:BK138)</f>
        <v>0</v>
      </c>
    </row>
    <row r="132" s="22" customFormat="true" ht="16.5" hidden="false" customHeight="true" outlineLevel="0" collapsed="false">
      <c r="A132" s="17"/>
      <c r="B132" s="160"/>
      <c r="C132" s="161" t="s">
        <v>69</v>
      </c>
      <c r="D132" s="161" t="s">
        <v>179</v>
      </c>
      <c r="E132" s="162" t="s">
        <v>1157</v>
      </c>
      <c r="F132" s="163" t="s">
        <v>1158</v>
      </c>
      <c r="G132" s="164" t="s">
        <v>767</v>
      </c>
      <c r="H132" s="165" t="n">
        <v>15</v>
      </c>
      <c r="I132" s="166"/>
      <c r="J132" s="166" t="n">
        <f aca="false">ROUND(I132*H132,2)</f>
        <v>0</v>
      </c>
      <c r="K132" s="167"/>
      <c r="L132" s="18"/>
      <c r="M132" s="168"/>
      <c r="N132" s="169" t="s">
        <v>34</v>
      </c>
      <c r="O132" s="170" t="n">
        <v>0</v>
      </c>
      <c r="P132" s="170" t="n">
        <f aca="false">O132*H132</f>
        <v>0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172" t="s">
        <v>178</v>
      </c>
      <c r="AT132" s="172" t="s">
        <v>179</v>
      </c>
      <c r="AU132" s="172" t="s">
        <v>77</v>
      </c>
      <c r="AY132" s="3" t="s">
        <v>177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77</v>
      </c>
      <c r="BK132" s="173" t="n">
        <f aca="false">ROUND(I132*H132,2)</f>
        <v>0</v>
      </c>
      <c r="BL132" s="3" t="s">
        <v>178</v>
      </c>
      <c r="BM132" s="172" t="s">
        <v>79</v>
      </c>
    </row>
    <row r="133" s="22" customFormat="true" ht="16.5" hidden="false" customHeight="true" outlineLevel="0" collapsed="false">
      <c r="A133" s="17"/>
      <c r="B133" s="160"/>
      <c r="C133" s="161" t="s">
        <v>69</v>
      </c>
      <c r="D133" s="161" t="s">
        <v>179</v>
      </c>
      <c r="E133" s="162" t="s">
        <v>1159</v>
      </c>
      <c r="F133" s="163" t="s">
        <v>1160</v>
      </c>
      <c r="G133" s="164" t="s">
        <v>767</v>
      </c>
      <c r="H133" s="165" t="n">
        <v>15</v>
      </c>
      <c r="I133" s="166"/>
      <c r="J133" s="166" t="n">
        <f aca="false">ROUND(I133*H133,2)</f>
        <v>0</v>
      </c>
      <c r="K133" s="167"/>
      <c r="L133" s="18"/>
      <c r="M133" s="168"/>
      <c r="N133" s="169" t="s">
        <v>34</v>
      </c>
      <c r="O133" s="170" t="n">
        <v>0</v>
      </c>
      <c r="P133" s="170" t="n">
        <f aca="false">O133*H133</f>
        <v>0</v>
      </c>
      <c r="Q133" s="170" t="n">
        <v>0</v>
      </c>
      <c r="R133" s="170" t="n">
        <f aca="false">Q133*H133</f>
        <v>0</v>
      </c>
      <c r="S133" s="170" t="n">
        <v>0</v>
      </c>
      <c r="T133" s="171" t="n">
        <f aca="false"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72" t="s">
        <v>178</v>
      </c>
      <c r="AT133" s="172" t="s">
        <v>179</v>
      </c>
      <c r="AU133" s="172" t="s">
        <v>77</v>
      </c>
      <c r="AY133" s="3" t="s">
        <v>177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3" t="s">
        <v>77</v>
      </c>
      <c r="BK133" s="173" t="n">
        <f aca="false">ROUND(I133*H133,2)</f>
        <v>0</v>
      </c>
      <c r="BL133" s="3" t="s">
        <v>178</v>
      </c>
      <c r="BM133" s="172" t="s">
        <v>178</v>
      </c>
    </row>
    <row r="134" s="22" customFormat="true" ht="16.5" hidden="false" customHeight="true" outlineLevel="0" collapsed="false">
      <c r="A134" s="17"/>
      <c r="B134" s="160"/>
      <c r="C134" s="161" t="s">
        <v>69</v>
      </c>
      <c r="D134" s="161" t="s">
        <v>179</v>
      </c>
      <c r="E134" s="162" t="s">
        <v>1161</v>
      </c>
      <c r="F134" s="163" t="s">
        <v>1162</v>
      </c>
      <c r="G134" s="164" t="s">
        <v>767</v>
      </c>
      <c r="H134" s="165" t="n">
        <v>5</v>
      </c>
      <c r="I134" s="166"/>
      <c r="J134" s="166" t="n">
        <f aca="false">ROUND(I134*H134,2)</f>
        <v>0</v>
      </c>
      <c r="K134" s="167"/>
      <c r="L134" s="18"/>
      <c r="M134" s="168"/>
      <c r="N134" s="169" t="s">
        <v>34</v>
      </c>
      <c r="O134" s="170" t="n">
        <v>0</v>
      </c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172" t="s">
        <v>178</v>
      </c>
      <c r="AT134" s="172" t="s">
        <v>179</v>
      </c>
      <c r="AU134" s="172" t="s">
        <v>77</v>
      </c>
      <c r="AY134" s="3" t="s">
        <v>177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77</v>
      </c>
      <c r="BK134" s="173" t="n">
        <f aca="false">ROUND(I134*H134,2)</f>
        <v>0</v>
      </c>
      <c r="BL134" s="3" t="s">
        <v>178</v>
      </c>
      <c r="BM134" s="172" t="s">
        <v>191</v>
      </c>
    </row>
    <row r="135" s="22" customFormat="true" ht="16.5" hidden="false" customHeight="true" outlineLevel="0" collapsed="false">
      <c r="A135" s="17"/>
      <c r="B135" s="160"/>
      <c r="C135" s="161" t="s">
        <v>69</v>
      </c>
      <c r="D135" s="161" t="s">
        <v>179</v>
      </c>
      <c r="E135" s="162" t="s">
        <v>1163</v>
      </c>
      <c r="F135" s="163" t="s">
        <v>1164</v>
      </c>
      <c r="G135" s="164" t="s">
        <v>767</v>
      </c>
      <c r="H135" s="165" t="n">
        <v>12</v>
      </c>
      <c r="I135" s="166"/>
      <c r="J135" s="166" t="n">
        <f aca="false">ROUND(I135*H135,2)</f>
        <v>0</v>
      </c>
      <c r="K135" s="167"/>
      <c r="L135" s="18"/>
      <c r="M135" s="168"/>
      <c r="N135" s="169" t="s">
        <v>34</v>
      </c>
      <c r="O135" s="170" t="n">
        <v>0</v>
      </c>
      <c r="P135" s="170" t="n">
        <f aca="false">O135*H135</f>
        <v>0</v>
      </c>
      <c r="Q135" s="170" t="n">
        <v>0</v>
      </c>
      <c r="R135" s="170" t="n">
        <f aca="false">Q135*H135</f>
        <v>0</v>
      </c>
      <c r="S135" s="170" t="n">
        <v>0</v>
      </c>
      <c r="T135" s="171" t="n">
        <f aca="false">S135*H135</f>
        <v>0</v>
      </c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R135" s="172" t="s">
        <v>178</v>
      </c>
      <c r="AT135" s="172" t="s">
        <v>179</v>
      </c>
      <c r="AU135" s="172" t="s">
        <v>77</v>
      </c>
      <c r="AY135" s="3" t="s">
        <v>177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77</v>
      </c>
      <c r="BK135" s="173" t="n">
        <f aca="false">ROUND(I135*H135,2)</f>
        <v>0</v>
      </c>
      <c r="BL135" s="3" t="s">
        <v>178</v>
      </c>
      <c r="BM135" s="172" t="s">
        <v>197</v>
      </c>
    </row>
    <row r="136" s="22" customFormat="true" ht="16.5" hidden="false" customHeight="true" outlineLevel="0" collapsed="false">
      <c r="A136" s="17"/>
      <c r="B136" s="160"/>
      <c r="C136" s="161" t="s">
        <v>69</v>
      </c>
      <c r="D136" s="161" t="s">
        <v>179</v>
      </c>
      <c r="E136" s="162" t="s">
        <v>1165</v>
      </c>
      <c r="F136" s="163" t="s">
        <v>1166</v>
      </c>
      <c r="G136" s="164" t="s">
        <v>767</v>
      </c>
      <c r="H136" s="165" t="n">
        <v>6</v>
      </c>
      <c r="I136" s="166"/>
      <c r="J136" s="166" t="n">
        <f aca="false">ROUND(I136*H136,2)</f>
        <v>0</v>
      </c>
      <c r="K136" s="167"/>
      <c r="L136" s="18"/>
      <c r="M136" s="168"/>
      <c r="N136" s="169" t="s">
        <v>34</v>
      </c>
      <c r="O136" s="170" t="n">
        <v>0</v>
      </c>
      <c r="P136" s="170" t="n">
        <f aca="false">O136*H136</f>
        <v>0</v>
      </c>
      <c r="Q136" s="170" t="n">
        <v>0</v>
      </c>
      <c r="R136" s="170" t="n">
        <f aca="false">Q136*H136</f>
        <v>0</v>
      </c>
      <c r="S136" s="170" t="n">
        <v>0</v>
      </c>
      <c r="T136" s="171" t="n">
        <f aca="false">S136*H136</f>
        <v>0</v>
      </c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R136" s="172" t="s">
        <v>178</v>
      </c>
      <c r="AT136" s="172" t="s">
        <v>179</v>
      </c>
      <c r="AU136" s="172" t="s">
        <v>77</v>
      </c>
      <c r="AY136" s="3" t="s">
        <v>177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77</v>
      </c>
      <c r="BK136" s="173" t="n">
        <f aca="false">ROUND(I136*H136,2)</f>
        <v>0</v>
      </c>
      <c r="BL136" s="3" t="s">
        <v>178</v>
      </c>
      <c r="BM136" s="172" t="s">
        <v>200</v>
      </c>
    </row>
    <row r="137" s="22" customFormat="true" ht="21.75" hidden="false" customHeight="true" outlineLevel="0" collapsed="false">
      <c r="A137" s="17"/>
      <c r="B137" s="160"/>
      <c r="C137" s="161" t="s">
        <v>69</v>
      </c>
      <c r="D137" s="161" t="s">
        <v>179</v>
      </c>
      <c r="E137" s="162" t="s">
        <v>1167</v>
      </c>
      <c r="F137" s="163" t="s">
        <v>1168</v>
      </c>
      <c r="G137" s="164" t="s">
        <v>767</v>
      </c>
      <c r="H137" s="165" t="n">
        <v>36</v>
      </c>
      <c r="I137" s="166"/>
      <c r="J137" s="166" t="n">
        <f aca="false">ROUND(I137*H137,2)</f>
        <v>0</v>
      </c>
      <c r="K137" s="167"/>
      <c r="L137" s="18"/>
      <c r="M137" s="168"/>
      <c r="N137" s="169" t="s">
        <v>34</v>
      </c>
      <c r="O137" s="170" t="n">
        <v>0</v>
      </c>
      <c r="P137" s="170" t="n">
        <f aca="false">O137*H137</f>
        <v>0</v>
      </c>
      <c r="Q137" s="170" t="n">
        <v>0</v>
      </c>
      <c r="R137" s="170" t="n">
        <f aca="false">Q137*H137</f>
        <v>0</v>
      </c>
      <c r="S137" s="170" t="n">
        <v>0</v>
      </c>
      <c r="T137" s="171" t="n">
        <f aca="false">S137*H137</f>
        <v>0</v>
      </c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R137" s="172" t="s">
        <v>178</v>
      </c>
      <c r="AT137" s="172" t="s">
        <v>179</v>
      </c>
      <c r="AU137" s="172" t="s">
        <v>77</v>
      </c>
      <c r="AY137" s="3" t="s">
        <v>177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77</v>
      </c>
      <c r="BK137" s="173" t="n">
        <f aca="false">ROUND(I137*H137,2)</f>
        <v>0</v>
      </c>
      <c r="BL137" s="3" t="s">
        <v>178</v>
      </c>
      <c r="BM137" s="172" t="s">
        <v>204</v>
      </c>
    </row>
    <row r="138" s="22" customFormat="true" ht="16.5" hidden="false" customHeight="true" outlineLevel="0" collapsed="false">
      <c r="A138" s="17"/>
      <c r="B138" s="160"/>
      <c r="C138" s="161" t="s">
        <v>69</v>
      </c>
      <c r="D138" s="161" t="s">
        <v>179</v>
      </c>
      <c r="E138" s="162" t="s">
        <v>1169</v>
      </c>
      <c r="F138" s="163" t="s">
        <v>1170</v>
      </c>
      <c r="G138" s="164" t="s">
        <v>767</v>
      </c>
      <c r="H138" s="165" t="n">
        <v>10</v>
      </c>
      <c r="I138" s="166"/>
      <c r="J138" s="166" t="n">
        <f aca="false">ROUND(I138*H138,2)</f>
        <v>0</v>
      </c>
      <c r="K138" s="167"/>
      <c r="L138" s="18"/>
      <c r="M138" s="168"/>
      <c r="N138" s="169" t="s">
        <v>34</v>
      </c>
      <c r="O138" s="170" t="n">
        <v>0</v>
      </c>
      <c r="P138" s="170" t="n">
        <f aca="false">O138*H138</f>
        <v>0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72" t="s">
        <v>178</v>
      </c>
      <c r="AT138" s="172" t="s">
        <v>179</v>
      </c>
      <c r="AU138" s="172" t="s">
        <v>77</v>
      </c>
      <c r="AY138" s="3" t="s">
        <v>177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77</v>
      </c>
      <c r="BK138" s="173" t="n">
        <f aca="false">ROUND(I138*H138,2)</f>
        <v>0</v>
      </c>
      <c r="BL138" s="3" t="s">
        <v>178</v>
      </c>
      <c r="BM138" s="172" t="s">
        <v>207</v>
      </c>
    </row>
    <row r="139" s="149" customFormat="true" ht="25.9" hidden="false" customHeight="true" outlineLevel="0" collapsed="false">
      <c r="B139" s="150"/>
      <c r="D139" s="151" t="s">
        <v>68</v>
      </c>
      <c r="E139" s="152" t="s">
        <v>293</v>
      </c>
      <c r="F139" s="152" t="s">
        <v>1171</v>
      </c>
      <c r="J139" s="153" t="n">
        <f aca="false">BK139</f>
        <v>0</v>
      </c>
      <c r="L139" s="150"/>
      <c r="M139" s="154"/>
      <c r="N139" s="155"/>
      <c r="O139" s="155"/>
      <c r="P139" s="156" t="n">
        <f aca="false">P140</f>
        <v>0</v>
      </c>
      <c r="Q139" s="155"/>
      <c r="R139" s="156" t="n">
        <f aca="false">R140</f>
        <v>0</v>
      </c>
      <c r="S139" s="155"/>
      <c r="T139" s="157" t="n">
        <f aca="false">T140</f>
        <v>0</v>
      </c>
      <c r="AR139" s="151" t="s">
        <v>77</v>
      </c>
      <c r="AT139" s="158" t="s">
        <v>68</v>
      </c>
      <c r="AU139" s="158" t="s">
        <v>69</v>
      </c>
      <c r="AY139" s="151" t="s">
        <v>177</v>
      </c>
      <c r="BK139" s="159" t="n">
        <f aca="false">BK140</f>
        <v>0</v>
      </c>
    </row>
    <row r="140" s="22" customFormat="true" ht="16.5" hidden="false" customHeight="true" outlineLevel="0" collapsed="false">
      <c r="A140" s="17"/>
      <c r="B140" s="160"/>
      <c r="C140" s="161" t="s">
        <v>69</v>
      </c>
      <c r="D140" s="161" t="s">
        <v>179</v>
      </c>
      <c r="E140" s="162" t="s">
        <v>1172</v>
      </c>
      <c r="F140" s="163" t="s">
        <v>1173</v>
      </c>
      <c r="G140" s="164" t="s">
        <v>767</v>
      </c>
      <c r="H140" s="165" t="n">
        <v>2</v>
      </c>
      <c r="I140" s="166"/>
      <c r="J140" s="166" t="n">
        <f aca="false">ROUND(I140*H140,2)</f>
        <v>0</v>
      </c>
      <c r="K140" s="167"/>
      <c r="L140" s="18"/>
      <c r="M140" s="168"/>
      <c r="N140" s="169" t="s">
        <v>34</v>
      </c>
      <c r="O140" s="170" t="n">
        <v>0</v>
      </c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</v>
      </c>
      <c r="T140" s="171" t="n">
        <f aca="false">S140*H140</f>
        <v>0</v>
      </c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R140" s="172" t="s">
        <v>178</v>
      </c>
      <c r="AT140" s="172" t="s">
        <v>179</v>
      </c>
      <c r="AU140" s="172" t="s">
        <v>77</v>
      </c>
      <c r="AY140" s="3" t="s">
        <v>177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77</v>
      </c>
      <c r="BK140" s="173" t="n">
        <f aca="false">ROUND(I140*H140,2)</f>
        <v>0</v>
      </c>
      <c r="BL140" s="3" t="s">
        <v>178</v>
      </c>
      <c r="BM140" s="172" t="s">
        <v>214</v>
      </c>
    </row>
    <row r="141" s="22" customFormat="true" ht="33.95" hidden="false" customHeight="true" outlineLevel="0" collapsed="false">
      <c r="A141" s="17"/>
      <c r="B141" s="160"/>
      <c r="C141" s="161" t="s">
        <v>69</v>
      </c>
      <c r="D141" s="161" t="s">
        <v>179</v>
      </c>
      <c r="E141" s="162" t="s">
        <v>1174</v>
      </c>
      <c r="F141" s="163" t="s">
        <v>1175</v>
      </c>
      <c r="G141" s="164" t="s">
        <v>767</v>
      </c>
      <c r="H141" s="165" t="n">
        <v>1</v>
      </c>
      <c r="I141" s="166"/>
      <c r="J141" s="166" t="n">
        <f aca="false">ROUND(I141*H141,2)</f>
        <v>0</v>
      </c>
      <c r="K141" s="167"/>
      <c r="L141" s="18"/>
      <c r="M141" s="168"/>
      <c r="N141" s="169" t="s">
        <v>34</v>
      </c>
      <c r="O141" s="170" t="n">
        <v>0</v>
      </c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72" t="s">
        <v>178</v>
      </c>
      <c r="AT141" s="172" t="s">
        <v>179</v>
      </c>
      <c r="AU141" s="172" t="s">
        <v>77</v>
      </c>
      <c r="AY141" s="3" t="s">
        <v>177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77</v>
      </c>
      <c r="BK141" s="173" t="n">
        <f aca="false">ROUND(I141*H141,2)</f>
        <v>0</v>
      </c>
      <c r="BL141" s="3" t="s">
        <v>178</v>
      </c>
      <c r="BM141" s="172" t="s">
        <v>214</v>
      </c>
    </row>
    <row r="142" s="149" customFormat="true" ht="25.9" hidden="false" customHeight="true" outlineLevel="0" collapsed="false">
      <c r="B142" s="150"/>
      <c r="D142" s="151" t="s">
        <v>68</v>
      </c>
      <c r="E142" s="152" t="s">
        <v>304</v>
      </c>
      <c r="F142" s="152" t="s">
        <v>1176</v>
      </c>
      <c r="J142" s="153" t="n">
        <f aca="false">BK142</f>
        <v>0</v>
      </c>
      <c r="L142" s="150"/>
      <c r="M142" s="154"/>
      <c r="N142" s="155"/>
      <c r="O142" s="155"/>
      <c r="P142" s="156" t="n">
        <f aca="false">SUM(P143:P145)</f>
        <v>0</v>
      </c>
      <c r="Q142" s="155"/>
      <c r="R142" s="156" t="n">
        <f aca="false">SUM(R143:R145)</f>
        <v>0</v>
      </c>
      <c r="S142" s="155"/>
      <c r="T142" s="157" t="n">
        <f aca="false">SUM(T143:T145)</f>
        <v>0</v>
      </c>
      <c r="AR142" s="151" t="s">
        <v>77</v>
      </c>
      <c r="AT142" s="158" t="s">
        <v>68</v>
      </c>
      <c r="AU142" s="158" t="s">
        <v>69</v>
      </c>
      <c r="AY142" s="151" t="s">
        <v>177</v>
      </c>
      <c r="BK142" s="159" t="n">
        <f aca="false">SUM(BK143:BK145)</f>
        <v>0</v>
      </c>
    </row>
    <row r="143" s="22" customFormat="true" ht="21.75" hidden="false" customHeight="true" outlineLevel="0" collapsed="false">
      <c r="A143" s="17"/>
      <c r="B143" s="160"/>
      <c r="C143" s="161" t="s">
        <v>69</v>
      </c>
      <c r="D143" s="161" t="s">
        <v>179</v>
      </c>
      <c r="E143" s="162" t="s">
        <v>1177</v>
      </c>
      <c r="F143" s="163" t="s">
        <v>1178</v>
      </c>
      <c r="G143" s="164" t="s">
        <v>531</v>
      </c>
      <c r="H143" s="165" t="n">
        <v>80</v>
      </c>
      <c r="I143" s="166"/>
      <c r="J143" s="166" t="n">
        <f aca="false">ROUND(I143*H143,2)</f>
        <v>0</v>
      </c>
      <c r="K143" s="167"/>
      <c r="L143" s="18"/>
      <c r="M143" s="168"/>
      <c r="N143" s="169" t="s">
        <v>34</v>
      </c>
      <c r="O143" s="170" t="n">
        <v>0</v>
      </c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R143" s="172" t="s">
        <v>178</v>
      </c>
      <c r="AT143" s="172" t="s">
        <v>179</v>
      </c>
      <c r="AU143" s="172" t="s">
        <v>77</v>
      </c>
      <c r="AY143" s="3" t="s">
        <v>177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77</v>
      </c>
      <c r="BK143" s="173" t="n">
        <f aca="false">ROUND(I143*H143,2)</f>
        <v>0</v>
      </c>
      <c r="BL143" s="3" t="s">
        <v>178</v>
      </c>
      <c r="BM143" s="172" t="s">
        <v>220</v>
      </c>
    </row>
    <row r="144" s="22" customFormat="true" ht="21.75" hidden="false" customHeight="true" outlineLevel="0" collapsed="false">
      <c r="A144" s="17"/>
      <c r="B144" s="160"/>
      <c r="C144" s="161" t="s">
        <v>69</v>
      </c>
      <c r="D144" s="161" t="s">
        <v>179</v>
      </c>
      <c r="E144" s="162" t="s">
        <v>1179</v>
      </c>
      <c r="F144" s="163" t="s">
        <v>1180</v>
      </c>
      <c r="G144" s="164" t="s">
        <v>531</v>
      </c>
      <c r="H144" s="165" t="n">
        <v>50</v>
      </c>
      <c r="I144" s="166"/>
      <c r="J144" s="166" t="n">
        <f aca="false">ROUND(I144*H144,2)</f>
        <v>0</v>
      </c>
      <c r="K144" s="167"/>
      <c r="L144" s="18"/>
      <c r="M144" s="168"/>
      <c r="N144" s="169" t="s">
        <v>34</v>
      </c>
      <c r="O144" s="170" t="n">
        <v>0</v>
      </c>
      <c r="P144" s="170" t="n">
        <f aca="false">O144*H144</f>
        <v>0</v>
      </c>
      <c r="Q144" s="170" t="n">
        <v>0</v>
      </c>
      <c r="R144" s="170" t="n">
        <f aca="false">Q144*H144</f>
        <v>0</v>
      </c>
      <c r="S144" s="170" t="n">
        <v>0</v>
      </c>
      <c r="T144" s="171" t="n">
        <f aca="false"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72" t="s">
        <v>178</v>
      </c>
      <c r="AT144" s="172" t="s">
        <v>179</v>
      </c>
      <c r="AU144" s="172" t="s">
        <v>77</v>
      </c>
      <c r="AY144" s="3" t="s">
        <v>177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77</v>
      </c>
      <c r="BK144" s="173" t="n">
        <f aca="false">ROUND(I144*H144,2)</f>
        <v>0</v>
      </c>
      <c r="BL144" s="3" t="s">
        <v>178</v>
      </c>
      <c r="BM144" s="172" t="s">
        <v>224</v>
      </c>
    </row>
    <row r="145" s="22" customFormat="true" ht="21.75" hidden="false" customHeight="true" outlineLevel="0" collapsed="false">
      <c r="A145" s="17"/>
      <c r="B145" s="160"/>
      <c r="C145" s="161" t="s">
        <v>69</v>
      </c>
      <c r="D145" s="161" t="s">
        <v>179</v>
      </c>
      <c r="E145" s="162" t="s">
        <v>1181</v>
      </c>
      <c r="F145" s="163" t="s">
        <v>1182</v>
      </c>
      <c r="G145" s="164" t="s">
        <v>389</v>
      </c>
      <c r="H145" s="165" t="n">
        <v>1</v>
      </c>
      <c r="I145" s="166"/>
      <c r="J145" s="166" t="n">
        <f aca="false">ROUND(I145*H145,2)</f>
        <v>0</v>
      </c>
      <c r="K145" s="167"/>
      <c r="L145" s="18"/>
      <c r="M145" s="168"/>
      <c r="N145" s="169" t="s">
        <v>34</v>
      </c>
      <c r="O145" s="170" t="n">
        <v>0</v>
      </c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R145" s="172" t="s">
        <v>178</v>
      </c>
      <c r="AT145" s="172" t="s">
        <v>179</v>
      </c>
      <c r="AU145" s="172" t="s">
        <v>77</v>
      </c>
      <c r="AY145" s="3" t="s">
        <v>177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77</v>
      </c>
      <c r="BK145" s="173" t="n">
        <f aca="false">ROUND(I145*H145,2)</f>
        <v>0</v>
      </c>
      <c r="BL145" s="3" t="s">
        <v>178</v>
      </c>
      <c r="BM145" s="172" t="s">
        <v>233</v>
      </c>
    </row>
    <row r="146" s="149" customFormat="true" ht="25.9" hidden="false" customHeight="true" outlineLevel="0" collapsed="false">
      <c r="B146" s="150"/>
      <c r="D146" s="151" t="s">
        <v>68</v>
      </c>
      <c r="E146" s="152" t="s">
        <v>345</v>
      </c>
      <c r="F146" s="152" t="s">
        <v>1183</v>
      </c>
      <c r="J146" s="153" t="n">
        <f aca="false">BK146</f>
        <v>0</v>
      </c>
      <c r="L146" s="150"/>
      <c r="M146" s="154"/>
      <c r="N146" s="155"/>
      <c r="O146" s="155"/>
      <c r="P146" s="156" t="n">
        <f aca="false">SUM(P147:P148)</f>
        <v>0</v>
      </c>
      <c r="Q146" s="155"/>
      <c r="R146" s="156" t="n">
        <f aca="false">SUM(R147:R148)</f>
        <v>0</v>
      </c>
      <c r="S146" s="155"/>
      <c r="T146" s="157" t="n">
        <f aca="false">SUM(T147:T148)</f>
        <v>0</v>
      </c>
      <c r="AR146" s="151" t="s">
        <v>77</v>
      </c>
      <c r="AT146" s="158" t="s">
        <v>68</v>
      </c>
      <c r="AU146" s="158" t="s">
        <v>69</v>
      </c>
      <c r="AY146" s="151" t="s">
        <v>177</v>
      </c>
      <c r="BK146" s="159" t="n">
        <f aca="false">SUM(BK147:BK148)</f>
        <v>0</v>
      </c>
    </row>
    <row r="147" s="22" customFormat="true" ht="16.5" hidden="false" customHeight="true" outlineLevel="0" collapsed="false">
      <c r="A147" s="17"/>
      <c r="B147" s="160"/>
      <c r="C147" s="161" t="s">
        <v>69</v>
      </c>
      <c r="D147" s="161" t="s">
        <v>179</v>
      </c>
      <c r="E147" s="162" t="s">
        <v>1184</v>
      </c>
      <c r="F147" s="163" t="s">
        <v>1185</v>
      </c>
      <c r="G147" s="164" t="s">
        <v>767</v>
      </c>
      <c r="H147" s="165" t="n">
        <v>10</v>
      </c>
      <c r="I147" s="166"/>
      <c r="J147" s="166" t="n">
        <f aca="false">ROUND(I147*H147,2)</f>
        <v>0</v>
      </c>
      <c r="K147" s="167"/>
      <c r="L147" s="18"/>
      <c r="M147" s="168"/>
      <c r="N147" s="169" t="s">
        <v>34</v>
      </c>
      <c r="O147" s="170" t="n">
        <v>0</v>
      </c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72" t="s">
        <v>178</v>
      </c>
      <c r="AT147" s="172" t="s">
        <v>179</v>
      </c>
      <c r="AU147" s="172" t="s">
        <v>77</v>
      </c>
      <c r="AY147" s="3" t="s">
        <v>177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77</v>
      </c>
      <c r="BK147" s="173" t="n">
        <f aca="false">ROUND(I147*H147,2)</f>
        <v>0</v>
      </c>
      <c r="BL147" s="3" t="s">
        <v>178</v>
      </c>
      <c r="BM147" s="172" t="s">
        <v>237</v>
      </c>
    </row>
    <row r="148" s="22" customFormat="true" ht="16.5" hidden="false" customHeight="true" outlineLevel="0" collapsed="false">
      <c r="A148" s="17"/>
      <c r="B148" s="160"/>
      <c r="C148" s="161" t="s">
        <v>69</v>
      </c>
      <c r="D148" s="161" t="s">
        <v>179</v>
      </c>
      <c r="E148" s="162" t="s">
        <v>1186</v>
      </c>
      <c r="F148" s="163" t="s">
        <v>1187</v>
      </c>
      <c r="G148" s="164" t="s">
        <v>767</v>
      </c>
      <c r="H148" s="165" t="n">
        <v>16</v>
      </c>
      <c r="I148" s="166"/>
      <c r="J148" s="166" t="n">
        <f aca="false">ROUND(I148*H148,2)</f>
        <v>0</v>
      </c>
      <c r="K148" s="167"/>
      <c r="L148" s="18"/>
      <c r="M148" s="168"/>
      <c r="N148" s="169" t="s">
        <v>34</v>
      </c>
      <c r="O148" s="170" t="n">
        <v>0</v>
      </c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72" t="s">
        <v>178</v>
      </c>
      <c r="AT148" s="172" t="s">
        <v>179</v>
      </c>
      <c r="AU148" s="172" t="s">
        <v>77</v>
      </c>
      <c r="AY148" s="3" t="s">
        <v>177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77</v>
      </c>
      <c r="BK148" s="173" t="n">
        <f aca="false">ROUND(I148*H148,2)</f>
        <v>0</v>
      </c>
      <c r="BL148" s="3" t="s">
        <v>178</v>
      </c>
      <c r="BM148" s="172" t="s">
        <v>240</v>
      </c>
    </row>
    <row r="149" s="149" customFormat="true" ht="25.9" hidden="false" customHeight="true" outlineLevel="0" collapsed="false">
      <c r="B149" s="150"/>
      <c r="D149" s="151" t="s">
        <v>68</v>
      </c>
      <c r="E149" s="152" t="s">
        <v>353</v>
      </c>
      <c r="F149" s="152" t="s">
        <v>1188</v>
      </c>
      <c r="J149" s="153" t="n">
        <f aca="false">BK149</f>
        <v>0</v>
      </c>
      <c r="L149" s="150"/>
      <c r="M149" s="154"/>
      <c r="N149" s="155"/>
      <c r="O149" s="155"/>
      <c r="P149" s="156" t="n">
        <f aca="false">SUM(P150:P153)</f>
        <v>0</v>
      </c>
      <c r="Q149" s="155"/>
      <c r="R149" s="156" t="n">
        <f aca="false">SUM(R150:R153)</f>
        <v>0</v>
      </c>
      <c r="S149" s="155"/>
      <c r="T149" s="157" t="n">
        <f aca="false">SUM(T150:T153)</f>
        <v>0</v>
      </c>
      <c r="AR149" s="151" t="s">
        <v>77</v>
      </c>
      <c r="AT149" s="158" t="s">
        <v>68</v>
      </c>
      <c r="AU149" s="158" t="s">
        <v>69</v>
      </c>
      <c r="AY149" s="151" t="s">
        <v>177</v>
      </c>
      <c r="BK149" s="159" t="n">
        <f aca="false">SUM(BK150:BK153)</f>
        <v>0</v>
      </c>
    </row>
    <row r="150" s="22" customFormat="true" ht="21.75" hidden="false" customHeight="true" outlineLevel="0" collapsed="false">
      <c r="A150" s="17"/>
      <c r="B150" s="160"/>
      <c r="C150" s="161" t="s">
        <v>69</v>
      </c>
      <c r="D150" s="161" t="s">
        <v>179</v>
      </c>
      <c r="E150" s="162" t="s">
        <v>1189</v>
      </c>
      <c r="F150" s="163" t="s">
        <v>1190</v>
      </c>
      <c r="G150" s="164" t="s">
        <v>767</v>
      </c>
      <c r="H150" s="165" t="n">
        <v>5</v>
      </c>
      <c r="I150" s="166"/>
      <c r="J150" s="166" t="n">
        <f aca="false">ROUND(I150*H150,2)</f>
        <v>0</v>
      </c>
      <c r="K150" s="167"/>
      <c r="L150" s="18"/>
      <c r="M150" s="168"/>
      <c r="N150" s="169" t="s">
        <v>34</v>
      </c>
      <c r="O150" s="170" t="n">
        <v>0</v>
      </c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72" t="s">
        <v>178</v>
      </c>
      <c r="AT150" s="172" t="s">
        <v>179</v>
      </c>
      <c r="AU150" s="172" t="s">
        <v>77</v>
      </c>
      <c r="AY150" s="3" t="s">
        <v>177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77</v>
      </c>
      <c r="BK150" s="173" t="n">
        <f aca="false">ROUND(I150*H150,2)</f>
        <v>0</v>
      </c>
      <c r="BL150" s="3" t="s">
        <v>178</v>
      </c>
      <c r="BM150" s="172" t="s">
        <v>244</v>
      </c>
    </row>
    <row r="151" s="22" customFormat="true" ht="16.5" hidden="false" customHeight="true" outlineLevel="0" collapsed="false">
      <c r="A151" s="17"/>
      <c r="B151" s="160"/>
      <c r="C151" s="161" t="s">
        <v>69</v>
      </c>
      <c r="D151" s="161" t="s">
        <v>179</v>
      </c>
      <c r="E151" s="162" t="s">
        <v>1191</v>
      </c>
      <c r="F151" s="163" t="s">
        <v>1192</v>
      </c>
      <c r="G151" s="164" t="s">
        <v>767</v>
      </c>
      <c r="H151" s="165" t="n">
        <v>2</v>
      </c>
      <c r="I151" s="166"/>
      <c r="J151" s="166" t="n">
        <f aca="false">ROUND(I151*H151,2)</f>
        <v>0</v>
      </c>
      <c r="K151" s="167"/>
      <c r="L151" s="18"/>
      <c r="M151" s="168"/>
      <c r="N151" s="169" t="s">
        <v>34</v>
      </c>
      <c r="O151" s="170" t="n">
        <v>0</v>
      </c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R151" s="172" t="s">
        <v>178</v>
      </c>
      <c r="AT151" s="172" t="s">
        <v>179</v>
      </c>
      <c r="AU151" s="172" t="s">
        <v>77</v>
      </c>
      <c r="AY151" s="3" t="s">
        <v>177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77</v>
      </c>
      <c r="BK151" s="173" t="n">
        <f aca="false">ROUND(I151*H151,2)</f>
        <v>0</v>
      </c>
      <c r="BL151" s="3" t="s">
        <v>178</v>
      </c>
      <c r="BM151" s="172" t="s">
        <v>247</v>
      </c>
    </row>
    <row r="152" s="22" customFormat="true" ht="16.5" hidden="false" customHeight="true" outlineLevel="0" collapsed="false">
      <c r="A152" s="17"/>
      <c r="B152" s="160"/>
      <c r="C152" s="161" t="s">
        <v>69</v>
      </c>
      <c r="D152" s="161" t="s">
        <v>179</v>
      </c>
      <c r="E152" s="162" t="s">
        <v>1193</v>
      </c>
      <c r="F152" s="163" t="s">
        <v>1194</v>
      </c>
      <c r="G152" s="164" t="s">
        <v>389</v>
      </c>
      <c r="H152" s="165" t="n">
        <v>1</v>
      </c>
      <c r="I152" s="166"/>
      <c r="J152" s="166" t="n">
        <f aca="false">ROUND(I152*H152,2)</f>
        <v>0</v>
      </c>
      <c r="K152" s="167"/>
      <c r="L152" s="18"/>
      <c r="M152" s="168"/>
      <c r="N152" s="169" t="s">
        <v>34</v>
      </c>
      <c r="O152" s="170" t="n">
        <v>0</v>
      </c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</v>
      </c>
      <c r="T152" s="171" t="n">
        <f aca="false"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72" t="s">
        <v>178</v>
      </c>
      <c r="AT152" s="172" t="s">
        <v>179</v>
      </c>
      <c r="AU152" s="172" t="s">
        <v>77</v>
      </c>
      <c r="AY152" s="3" t="s">
        <v>177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77</v>
      </c>
      <c r="BK152" s="173" t="n">
        <f aca="false">ROUND(I152*H152,2)</f>
        <v>0</v>
      </c>
      <c r="BL152" s="3" t="s">
        <v>178</v>
      </c>
      <c r="BM152" s="172" t="s">
        <v>251</v>
      </c>
    </row>
    <row r="153" s="22" customFormat="true" ht="21.75" hidden="false" customHeight="true" outlineLevel="0" collapsed="false">
      <c r="A153" s="17"/>
      <c r="B153" s="160"/>
      <c r="C153" s="161" t="s">
        <v>69</v>
      </c>
      <c r="D153" s="161" t="s">
        <v>179</v>
      </c>
      <c r="E153" s="162" t="s">
        <v>1195</v>
      </c>
      <c r="F153" s="163" t="s">
        <v>1196</v>
      </c>
      <c r="G153" s="164" t="s">
        <v>389</v>
      </c>
      <c r="H153" s="165" t="n">
        <v>1</v>
      </c>
      <c r="I153" s="166"/>
      <c r="J153" s="166" t="n">
        <f aca="false">ROUND(I153*H153,2)</f>
        <v>0</v>
      </c>
      <c r="K153" s="167"/>
      <c r="L153" s="18"/>
      <c r="M153" s="168"/>
      <c r="N153" s="169" t="s">
        <v>34</v>
      </c>
      <c r="O153" s="170" t="n">
        <v>0</v>
      </c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72" t="s">
        <v>178</v>
      </c>
      <c r="AT153" s="172" t="s">
        <v>179</v>
      </c>
      <c r="AU153" s="172" t="s">
        <v>77</v>
      </c>
      <c r="AY153" s="3" t="s">
        <v>177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77</v>
      </c>
      <c r="BK153" s="173" t="n">
        <f aca="false">ROUND(I153*H153,2)</f>
        <v>0</v>
      </c>
      <c r="BL153" s="3" t="s">
        <v>178</v>
      </c>
      <c r="BM153" s="172" t="s">
        <v>256</v>
      </c>
    </row>
    <row r="154" s="149" customFormat="true" ht="25.9" hidden="false" customHeight="true" outlineLevel="0" collapsed="false">
      <c r="B154" s="150"/>
      <c r="D154" s="151" t="s">
        <v>68</v>
      </c>
      <c r="E154" s="152" t="s">
        <v>383</v>
      </c>
      <c r="F154" s="152" t="s">
        <v>1197</v>
      </c>
      <c r="J154" s="153" t="n">
        <f aca="false">J155+J156+J157+J158+J159+J160+J161+J162+J163+J164+J165+J166</f>
        <v>0</v>
      </c>
      <c r="L154" s="150"/>
      <c r="M154" s="154"/>
      <c r="N154" s="155"/>
      <c r="O154" s="155"/>
      <c r="P154" s="156" t="n">
        <f aca="false">SUM(P155:P163)</f>
        <v>0</v>
      </c>
      <c r="Q154" s="155"/>
      <c r="R154" s="156" t="n">
        <f aca="false">SUM(R155:R163)</f>
        <v>0</v>
      </c>
      <c r="S154" s="155"/>
      <c r="T154" s="157" t="n">
        <f aca="false">SUM(T155:T163)</f>
        <v>0</v>
      </c>
      <c r="AR154" s="151" t="s">
        <v>77</v>
      </c>
      <c r="AT154" s="158" t="s">
        <v>68</v>
      </c>
      <c r="AU154" s="158" t="s">
        <v>69</v>
      </c>
      <c r="AY154" s="151" t="s">
        <v>177</v>
      </c>
      <c r="BK154" s="159" t="n">
        <f aca="false">SUM(BK155:BK163)</f>
        <v>0</v>
      </c>
    </row>
    <row r="155" s="22" customFormat="true" ht="21.75" hidden="false" customHeight="true" outlineLevel="0" collapsed="false">
      <c r="A155" s="17"/>
      <c r="B155" s="160"/>
      <c r="C155" s="161" t="s">
        <v>69</v>
      </c>
      <c r="D155" s="161" t="s">
        <v>179</v>
      </c>
      <c r="E155" s="162" t="s">
        <v>1198</v>
      </c>
      <c r="F155" s="163" t="s">
        <v>1199</v>
      </c>
      <c r="G155" s="164" t="s">
        <v>767</v>
      </c>
      <c r="H155" s="165" t="n">
        <v>26</v>
      </c>
      <c r="I155" s="166"/>
      <c r="J155" s="166" t="n">
        <f aca="false">ROUND(I155*H155,2)</f>
        <v>0</v>
      </c>
      <c r="K155" s="167"/>
      <c r="L155" s="18"/>
      <c r="M155" s="168"/>
      <c r="N155" s="169" t="s">
        <v>34</v>
      </c>
      <c r="O155" s="170" t="n">
        <v>0</v>
      </c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R155" s="172" t="s">
        <v>178</v>
      </c>
      <c r="AT155" s="172" t="s">
        <v>179</v>
      </c>
      <c r="AU155" s="172" t="s">
        <v>77</v>
      </c>
      <c r="AY155" s="3" t="s">
        <v>177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77</v>
      </c>
      <c r="BK155" s="173" t="n">
        <f aca="false">ROUND(I155*H155,2)</f>
        <v>0</v>
      </c>
      <c r="BL155" s="3" t="s">
        <v>178</v>
      </c>
      <c r="BM155" s="172" t="s">
        <v>262</v>
      </c>
    </row>
    <row r="156" s="22" customFormat="true" ht="21.75" hidden="false" customHeight="true" outlineLevel="0" collapsed="false">
      <c r="A156" s="17"/>
      <c r="B156" s="160"/>
      <c r="C156" s="161" t="s">
        <v>69</v>
      </c>
      <c r="D156" s="161" t="s">
        <v>179</v>
      </c>
      <c r="E156" s="162" t="s">
        <v>1200</v>
      </c>
      <c r="F156" s="163" t="s">
        <v>1201</v>
      </c>
      <c r="G156" s="164" t="s">
        <v>767</v>
      </c>
      <c r="H156" s="165" t="n">
        <v>10</v>
      </c>
      <c r="I156" s="166"/>
      <c r="J156" s="166" t="n">
        <f aca="false">ROUND(I156*H156,2)</f>
        <v>0</v>
      </c>
      <c r="K156" s="167"/>
      <c r="L156" s="18"/>
      <c r="M156" s="168"/>
      <c r="N156" s="169" t="s">
        <v>34</v>
      </c>
      <c r="O156" s="170" t="n">
        <v>0</v>
      </c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72" t="s">
        <v>178</v>
      </c>
      <c r="AT156" s="172" t="s">
        <v>179</v>
      </c>
      <c r="AU156" s="172" t="s">
        <v>77</v>
      </c>
      <c r="AY156" s="3" t="s">
        <v>177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77</v>
      </c>
      <c r="BK156" s="173" t="n">
        <f aca="false">ROUND(I156*H156,2)</f>
        <v>0</v>
      </c>
      <c r="BL156" s="3" t="s">
        <v>178</v>
      </c>
      <c r="BM156" s="172" t="s">
        <v>265</v>
      </c>
    </row>
    <row r="157" s="22" customFormat="true" ht="23.6" hidden="false" customHeight="true" outlineLevel="0" collapsed="false">
      <c r="A157" s="17"/>
      <c r="B157" s="160"/>
      <c r="C157" s="161" t="s">
        <v>69</v>
      </c>
      <c r="D157" s="161" t="s">
        <v>179</v>
      </c>
      <c r="E157" s="162" t="s">
        <v>1202</v>
      </c>
      <c r="F157" s="163" t="s">
        <v>1203</v>
      </c>
      <c r="G157" s="164" t="s">
        <v>767</v>
      </c>
      <c r="H157" s="165" t="n">
        <v>6</v>
      </c>
      <c r="I157" s="166"/>
      <c r="J157" s="166" t="n">
        <f aca="false">ROUND(I157*H157,2)</f>
        <v>0</v>
      </c>
      <c r="K157" s="167"/>
      <c r="L157" s="18"/>
      <c r="M157" s="168"/>
      <c r="N157" s="169" t="s">
        <v>34</v>
      </c>
      <c r="O157" s="170" t="n">
        <v>0</v>
      </c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72" t="s">
        <v>178</v>
      </c>
      <c r="AT157" s="172" t="s">
        <v>179</v>
      </c>
      <c r="AU157" s="172" t="s">
        <v>77</v>
      </c>
      <c r="AY157" s="3" t="s">
        <v>177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77</v>
      </c>
      <c r="BK157" s="173" t="n">
        <f aca="false">ROUND(I157*H157,2)</f>
        <v>0</v>
      </c>
      <c r="BL157" s="3" t="s">
        <v>178</v>
      </c>
      <c r="BM157" s="172" t="s">
        <v>270</v>
      </c>
    </row>
    <row r="158" s="22" customFormat="true" ht="21.75" hidden="false" customHeight="true" outlineLevel="0" collapsed="false">
      <c r="A158" s="17"/>
      <c r="B158" s="160"/>
      <c r="C158" s="161" t="s">
        <v>69</v>
      </c>
      <c r="D158" s="161" t="s">
        <v>179</v>
      </c>
      <c r="E158" s="162" t="s">
        <v>1204</v>
      </c>
      <c r="F158" s="163" t="s">
        <v>1205</v>
      </c>
      <c r="G158" s="164" t="s">
        <v>767</v>
      </c>
      <c r="H158" s="165" t="n">
        <v>2</v>
      </c>
      <c r="I158" s="166"/>
      <c r="J158" s="166" t="n">
        <f aca="false">ROUND(I158*H158,2)</f>
        <v>0</v>
      </c>
      <c r="K158" s="167"/>
      <c r="L158" s="18"/>
      <c r="M158" s="168"/>
      <c r="N158" s="169" t="s">
        <v>34</v>
      </c>
      <c r="O158" s="170" t="n">
        <v>0</v>
      </c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72" t="s">
        <v>178</v>
      </c>
      <c r="AT158" s="172" t="s">
        <v>179</v>
      </c>
      <c r="AU158" s="172" t="s">
        <v>77</v>
      </c>
      <c r="AY158" s="3" t="s">
        <v>177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77</v>
      </c>
      <c r="BK158" s="173" t="n">
        <f aca="false">ROUND(I158*H158,2)</f>
        <v>0</v>
      </c>
      <c r="BL158" s="3" t="s">
        <v>178</v>
      </c>
      <c r="BM158" s="172" t="s">
        <v>276</v>
      </c>
    </row>
    <row r="159" s="22" customFormat="true" ht="25.3" hidden="false" customHeight="true" outlineLevel="0" collapsed="false">
      <c r="A159" s="17"/>
      <c r="B159" s="160"/>
      <c r="C159" s="161" t="s">
        <v>69</v>
      </c>
      <c r="D159" s="161" t="s">
        <v>179</v>
      </c>
      <c r="E159" s="162" t="s">
        <v>1206</v>
      </c>
      <c r="F159" s="163" t="s">
        <v>1207</v>
      </c>
      <c r="G159" s="164" t="s">
        <v>767</v>
      </c>
      <c r="H159" s="165" t="n">
        <v>18</v>
      </c>
      <c r="I159" s="166"/>
      <c r="J159" s="166" t="n">
        <f aca="false">ROUND(I159*H159,2)</f>
        <v>0</v>
      </c>
      <c r="K159" s="167"/>
      <c r="L159" s="18"/>
      <c r="M159" s="168"/>
      <c r="N159" s="169" t="s">
        <v>34</v>
      </c>
      <c r="O159" s="170" t="n">
        <v>0</v>
      </c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72" t="s">
        <v>178</v>
      </c>
      <c r="AT159" s="172" t="s">
        <v>179</v>
      </c>
      <c r="AU159" s="172" t="s">
        <v>77</v>
      </c>
      <c r="AY159" s="3" t="s">
        <v>177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77</v>
      </c>
      <c r="BK159" s="173" t="n">
        <f aca="false">ROUND(I159*H159,2)</f>
        <v>0</v>
      </c>
      <c r="BL159" s="3" t="s">
        <v>178</v>
      </c>
      <c r="BM159" s="172" t="s">
        <v>280</v>
      </c>
    </row>
    <row r="160" s="22" customFormat="true" ht="50.65" hidden="false" customHeight="true" outlineLevel="0" collapsed="false">
      <c r="A160" s="17"/>
      <c r="B160" s="160"/>
      <c r="C160" s="161" t="s">
        <v>69</v>
      </c>
      <c r="D160" s="161" t="s">
        <v>179</v>
      </c>
      <c r="E160" s="162" t="s">
        <v>1208</v>
      </c>
      <c r="F160" s="163" t="s">
        <v>1209</v>
      </c>
      <c r="G160" s="164" t="s">
        <v>767</v>
      </c>
      <c r="H160" s="165" t="n">
        <v>16</v>
      </c>
      <c r="I160" s="166"/>
      <c r="J160" s="166" t="n">
        <f aca="false">ROUND(I160*H160,2)</f>
        <v>0</v>
      </c>
      <c r="K160" s="167"/>
      <c r="L160" s="18"/>
      <c r="M160" s="168"/>
      <c r="N160" s="169" t="s">
        <v>34</v>
      </c>
      <c r="O160" s="170" t="n">
        <v>0</v>
      </c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</v>
      </c>
      <c r="T160" s="171" t="n">
        <f aca="false">S160*H160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72" t="s">
        <v>178</v>
      </c>
      <c r="AT160" s="172" t="s">
        <v>179</v>
      </c>
      <c r="AU160" s="172" t="s">
        <v>77</v>
      </c>
      <c r="AY160" s="3" t="s">
        <v>177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77</v>
      </c>
      <c r="BK160" s="173" t="n">
        <f aca="false">ROUND(I160*H160,2)</f>
        <v>0</v>
      </c>
      <c r="BL160" s="3" t="s">
        <v>178</v>
      </c>
      <c r="BM160" s="172" t="s">
        <v>286</v>
      </c>
    </row>
    <row r="161" s="22" customFormat="true" ht="21.75" hidden="false" customHeight="true" outlineLevel="0" collapsed="false">
      <c r="A161" s="17"/>
      <c r="B161" s="160"/>
      <c r="C161" s="161" t="s">
        <v>69</v>
      </c>
      <c r="D161" s="161" t="s">
        <v>179</v>
      </c>
      <c r="E161" s="162" t="s">
        <v>1210</v>
      </c>
      <c r="F161" s="163" t="s">
        <v>1211</v>
      </c>
      <c r="G161" s="164" t="s">
        <v>767</v>
      </c>
      <c r="H161" s="165" t="n">
        <v>9</v>
      </c>
      <c r="I161" s="166"/>
      <c r="J161" s="166" t="n">
        <f aca="false">ROUND(I161*H161,2)</f>
        <v>0</v>
      </c>
      <c r="K161" s="167"/>
      <c r="L161" s="18"/>
      <c r="M161" s="168"/>
      <c r="N161" s="169" t="s">
        <v>34</v>
      </c>
      <c r="O161" s="170" t="n">
        <v>0</v>
      </c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172" t="s">
        <v>178</v>
      </c>
      <c r="AT161" s="172" t="s">
        <v>179</v>
      </c>
      <c r="AU161" s="172" t="s">
        <v>77</v>
      </c>
      <c r="AY161" s="3" t="s">
        <v>177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77</v>
      </c>
      <c r="BK161" s="173" t="n">
        <f aca="false">ROUND(I161*H161,2)</f>
        <v>0</v>
      </c>
      <c r="BL161" s="3" t="s">
        <v>178</v>
      </c>
      <c r="BM161" s="172" t="s">
        <v>291</v>
      </c>
    </row>
    <row r="162" s="22" customFormat="true" ht="21.75" hidden="false" customHeight="true" outlineLevel="0" collapsed="false">
      <c r="A162" s="17"/>
      <c r="B162" s="160"/>
      <c r="C162" s="161" t="s">
        <v>69</v>
      </c>
      <c r="D162" s="161" t="s">
        <v>179</v>
      </c>
      <c r="E162" s="162" t="s">
        <v>1212</v>
      </c>
      <c r="F162" s="163" t="s">
        <v>1213</v>
      </c>
      <c r="G162" s="164" t="s">
        <v>767</v>
      </c>
      <c r="H162" s="165" t="n">
        <v>17</v>
      </c>
      <c r="I162" s="166"/>
      <c r="J162" s="166" t="n">
        <f aca="false">ROUND(I162*H162,2)</f>
        <v>0</v>
      </c>
      <c r="K162" s="167"/>
      <c r="L162" s="18"/>
      <c r="M162" s="168"/>
      <c r="N162" s="169" t="s">
        <v>34</v>
      </c>
      <c r="O162" s="170" t="n">
        <v>0</v>
      </c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172" t="s">
        <v>178</v>
      </c>
      <c r="AT162" s="172" t="s">
        <v>179</v>
      </c>
      <c r="AU162" s="172" t="s">
        <v>77</v>
      </c>
      <c r="AY162" s="3" t="s">
        <v>177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77</v>
      </c>
      <c r="BK162" s="173" t="n">
        <f aca="false">ROUND(I162*H162,2)</f>
        <v>0</v>
      </c>
      <c r="BL162" s="3" t="s">
        <v>178</v>
      </c>
      <c r="BM162" s="172" t="s">
        <v>297</v>
      </c>
    </row>
    <row r="163" s="22" customFormat="true" ht="21.75" hidden="false" customHeight="true" outlineLevel="0" collapsed="false">
      <c r="A163" s="17"/>
      <c r="B163" s="160"/>
      <c r="C163" s="161" t="s">
        <v>69</v>
      </c>
      <c r="D163" s="161" t="s">
        <v>179</v>
      </c>
      <c r="E163" s="162" t="s">
        <v>1214</v>
      </c>
      <c r="F163" s="163" t="s">
        <v>1215</v>
      </c>
      <c r="G163" s="164" t="s">
        <v>767</v>
      </c>
      <c r="H163" s="165" t="n">
        <v>10</v>
      </c>
      <c r="I163" s="166"/>
      <c r="J163" s="166" t="n">
        <f aca="false">ROUND(I163*H163,2)</f>
        <v>0</v>
      </c>
      <c r="K163" s="167"/>
      <c r="L163" s="18"/>
      <c r="M163" s="168"/>
      <c r="N163" s="169" t="s">
        <v>34</v>
      </c>
      <c r="O163" s="170" t="n">
        <v>0</v>
      </c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72" t="s">
        <v>178</v>
      </c>
      <c r="AT163" s="172" t="s">
        <v>179</v>
      </c>
      <c r="AU163" s="172" t="s">
        <v>77</v>
      </c>
      <c r="AY163" s="3" t="s">
        <v>177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77</v>
      </c>
      <c r="BK163" s="173" t="n">
        <f aca="false">ROUND(I163*H163,2)</f>
        <v>0</v>
      </c>
      <c r="BL163" s="3" t="s">
        <v>178</v>
      </c>
      <c r="BM163" s="172" t="s">
        <v>310</v>
      </c>
    </row>
    <row r="164" s="22" customFormat="true" ht="33.4" hidden="false" customHeight="true" outlineLevel="0" collapsed="false">
      <c r="A164" s="17"/>
      <c r="B164" s="160"/>
      <c r="C164" s="161" t="s">
        <v>69</v>
      </c>
      <c r="D164" s="161" t="s">
        <v>179</v>
      </c>
      <c r="E164" s="162" t="s">
        <v>1216</v>
      </c>
      <c r="F164" s="163" t="s">
        <v>1217</v>
      </c>
      <c r="G164" s="164" t="s">
        <v>767</v>
      </c>
      <c r="H164" s="165" t="n">
        <v>11</v>
      </c>
      <c r="I164" s="166"/>
      <c r="J164" s="166" t="n">
        <f aca="false">ROUND(I164*H164,2)</f>
        <v>0</v>
      </c>
      <c r="K164" s="167"/>
      <c r="L164" s="18"/>
      <c r="M164" s="168"/>
      <c r="N164" s="169" t="s">
        <v>34</v>
      </c>
      <c r="O164" s="170" t="n">
        <v>0</v>
      </c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72" t="s">
        <v>178</v>
      </c>
      <c r="AT164" s="172" t="s">
        <v>179</v>
      </c>
      <c r="AU164" s="172" t="s">
        <v>77</v>
      </c>
      <c r="AY164" s="3" t="s">
        <v>177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77</v>
      </c>
      <c r="BK164" s="173" t="n">
        <f aca="false">ROUND(I164*H164,2)</f>
        <v>0</v>
      </c>
      <c r="BL164" s="3" t="s">
        <v>178</v>
      </c>
      <c r="BM164" s="172" t="s">
        <v>310</v>
      </c>
    </row>
    <row r="165" s="22" customFormat="true" ht="32.8" hidden="false" customHeight="true" outlineLevel="0" collapsed="false">
      <c r="A165" s="17"/>
      <c r="B165" s="160"/>
      <c r="C165" s="161" t="s">
        <v>69</v>
      </c>
      <c r="D165" s="161" t="s">
        <v>179</v>
      </c>
      <c r="E165" s="162" t="s">
        <v>1218</v>
      </c>
      <c r="F165" s="163" t="s">
        <v>1219</v>
      </c>
      <c r="G165" s="164" t="s">
        <v>767</v>
      </c>
      <c r="H165" s="165" t="n">
        <v>11</v>
      </c>
      <c r="I165" s="166"/>
      <c r="J165" s="166" t="n">
        <f aca="false">ROUND(I165*H165,2)</f>
        <v>0</v>
      </c>
      <c r="K165" s="167"/>
      <c r="L165" s="18"/>
      <c r="M165" s="168"/>
      <c r="N165" s="169" t="s">
        <v>34</v>
      </c>
      <c r="O165" s="170" t="n">
        <v>0</v>
      </c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R165" s="172" t="s">
        <v>178</v>
      </c>
      <c r="AT165" s="172" t="s">
        <v>179</v>
      </c>
      <c r="AU165" s="172" t="s">
        <v>77</v>
      </c>
      <c r="AY165" s="3" t="s">
        <v>177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77</v>
      </c>
      <c r="BK165" s="173" t="n">
        <f aca="false">ROUND(I165*H165,2)</f>
        <v>0</v>
      </c>
      <c r="BL165" s="3" t="s">
        <v>178</v>
      </c>
      <c r="BM165" s="172" t="s">
        <v>310</v>
      </c>
    </row>
    <row r="166" s="22" customFormat="true" ht="33.95" hidden="false" customHeight="true" outlineLevel="0" collapsed="false">
      <c r="A166" s="17"/>
      <c r="B166" s="160"/>
      <c r="C166" s="161" t="s">
        <v>69</v>
      </c>
      <c r="D166" s="161" t="s">
        <v>179</v>
      </c>
      <c r="E166" s="162" t="s">
        <v>1220</v>
      </c>
      <c r="F166" s="163" t="s">
        <v>1221</v>
      </c>
      <c r="G166" s="164" t="s">
        <v>767</v>
      </c>
      <c r="H166" s="165" t="n">
        <v>10</v>
      </c>
      <c r="I166" s="166"/>
      <c r="J166" s="166" t="n">
        <f aca="false">ROUND(I166*H166,2)</f>
        <v>0</v>
      </c>
      <c r="K166" s="167"/>
      <c r="L166" s="18"/>
      <c r="M166" s="168"/>
      <c r="N166" s="169" t="s">
        <v>34</v>
      </c>
      <c r="O166" s="170" t="n">
        <v>0</v>
      </c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72" t="s">
        <v>178</v>
      </c>
      <c r="AT166" s="172" t="s">
        <v>179</v>
      </c>
      <c r="AU166" s="172" t="s">
        <v>77</v>
      </c>
      <c r="AY166" s="3" t="s">
        <v>177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77</v>
      </c>
      <c r="BK166" s="173" t="n">
        <f aca="false">ROUND(I166*H166,2)</f>
        <v>0</v>
      </c>
      <c r="BL166" s="3" t="s">
        <v>178</v>
      </c>
      <c r="BM166" s="172" t="s">
        <v>310</v>
      </c>
    </row>
    <row r="167" s="149" customFormat="true" ht="25.9" hidden="false" customHeight="true" outlineLevel="0" collapsed="false">
      <c r="B167" s="150"/>
      <c r="D167" s="151" t="s">
        <v>68</v>
      </c>
      <c r="E167" s="152" t="s">
        <v>411</v>
      </c>
      <c r="F167" s="152" t="s">
        <v>1222</v>
      </c>
      <c r="J167" s="153" t="n">
        <f aca="false">BK167</f>
        <v>0</v>
      </c>
      <c r="L167" s="150"/>
      <c r="M167" s="154"/>
      <c r="N167" s="155"/>
      <c r="O167" s="155"/>
      <c r="P167" s="156" t="n">
        <f aca="false">SUM(P168:P171)</f>
        <v>0</v>
      </c>
      <c r="Q167" s="155"/>
      <c r="R167" s="156" t="n">
        <f aca="false">SUM(R168:R171)</f>
        <v>0</v>
      </c>
      <c r="S167" s="155"/>
      <c r="T167" s="157" t="n">
        <f aca="false">SUM(T168:T171)</f>
        <v>0</v>
      </c>
      <c r="AR167" s="151" t="s">
        <v>77</v>
      </c>
      <c r="AT167" s="158" t="s">
        <v>68</v>
      </c>
      <c r="AU167" s="158" t="s">
        <v>69</v>
      </c>
      <c r="AY167" s="151" t="s">
        <v>177</v>
      </c>
      <c r="BK167" s="159" t="n">
        <f aca="false">SUM(BK168:BK171)</f>
        <v>0</v>
      </c>
    </row>
    <row r="168" s="22" customFormat="true" ht="21.75" hidden="false" customHeight="true" outlineLevel="0" collapsed="false">
      <c r="A168" s="17"/>
      <c r="B168" s="160"/>
      <c r="C168" s="161" t="s">
        <v>69</v>
      </c>
      <c r="D168" s="161" t="s">
        <v>179</v>
      </c>
      <c r="E168" s="162" t="s">
        <v>1223</v>
      </c>
      <c r="F168" s="163" t="s">
        <v>1224</v>
      </c>
      <c r="G168" s="164" t="s">
        <v>767</v>
      </c>
      <c r="H168" s="165" t="n">
        <v>2</v>
      </c>
      <c r="I168" s="166"/>
      <c r="J168" s="166" t="n">
        <f aca="false">ROUND(I168*H168,2)</f>
        <v>0</v>
      </c>
      <c r="K168" s="167"/>
      <c r="L168" s="18"/>
      <c r="M168" s="168"/>
      <c r="N168" s="169" t="s">
        <v>34</v>
      </c>
      <c r="O168" s="170" t="n">
        <v>0</v>
      </c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R168" s="172" t="s">
        <v>178</v>
      </c>
      <c r="AT168" s="172" t="s">
        <v>179</v>
      </c>
      <c r="AU168" s="172" t="s">
        <v>77</v>
      </c>
      <c r="AY168" s="3" t="s">
        <v>177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77</v>
      </c>
      <c r="BK168" s="173" t="n">
        <f aca="false">ROUND(I168*H168,2)</f>
        <v>0</v>
      </c>
      <c r="BL168" s="3" t="s">
        <v>178</v>
      </c>
      <c r="BM168" s="172" t="s">
        <v>317</v>
      </c>
    </row>
    <row r="169" s="22" customFormat="true" ht="16.5" hidden="false" customHeight="true" outlineLevel="0" collapsed="false">
      <c r="A169" s="17"/>
      <c r="B169" s="160"/>
      <c r="C169" s="161" t="s">
        <v>69</v>
      </c>
      <c r="D169" s="161" t="s">
        <v>179</v>
      </c>
      <c r="E169" s="162" t="s">
        <v>1225</v>
      </c>
      <c r="F169" s="163" t="s">
        <v>1226</v>
      </c>
      <c r="G169" s="164" t="s">
        <v>767</v>
      </c>
      <c r="H169" s="165" t="n">
        <v>1</v>
      </c>
      <c r="I169" s="166"/>
      <c r="J169" s="166" t="n">
        <f aca="false">ROUND(I169*H169,2)</f>
        <v>0</v>
      </c>
      <c r="K169" s="167"/>
      <c r="L169" s="18"/>
      <c r="M169" s="168"/>
      <c r="N169" s="169" t="s">
        <v>34</v>
      </c>
      <c r="O169" s="170" t="n">
        <v>0</v>
      </c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72" t="s">
        <v>178</v>
      </c>
      <c r="AT169" s="172" t="s">
        <v>179</v>
      </c>
      <c r="AU169" s="172" t="s">
        <v>77</v>
      </c>
      <c r="AY169" s="3" t="s">
        <v>177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77</v>
      </c>
      <c r="BK169" s="173" t="n">
        <f aca="false">ROUND(I169*H169,2)</f>
        <v>0</v>
      </c>
      <c r="BL169" s="3" t="s">
        <v>178</v>
      </c>
      <c r="BM169" s="172" t="s">
        <v>320</v>
      </c>
    </row>
    <row r="170" s="22" customFormat="true" ht="16.5" hidden="false" customHeight="true" outlineLevel="0" collapsed="false">
      <c r="A170" s="17"/>
      <c r="B170" s="160"/>
      <c r="C170" s="161" t="s">
        <v>69</v>
      </c>
      <c r="D170" s="161" t="s">
        <v>179</v>
      </c>
      <c r="E170" s="162" t="s">
        <v>1227</v>
      </c>
      <c r="F170" s="163" t="s">
        <v>1228</v>
      </c>
      <c r="G170" s="164" t="s">
        <v>767</v>
      </c>
      <c r="H170" s="165" t="n">
        <v>1</v>
      </c>
      <c r="I170" s="166"/>
      <c r="J170" s="166" t="n">
        <f aca="false">ROUND(I170*H170,2)</f>
        <v>0</v>
      </c>
      <c r="K170" s="167"/>
      <c r="L170" s="18"/>
      <c r="M170" s="168"/>
      <c r="N170" s="169" t="s">
        <v>34</v>
      </c>
      <c r="O170" s="170" t="n">
        <v>0</v>
      </c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72" t="s">
        <v>178</v>
      </c>
      <c r="AT170" s="172" t="s">
        <v>179</v>
      </c>
      <c r="AU170" s="172" t="s">
        <v>77</v>
      </c>
      <c r="AY170" s="3" t="s">
        <v>177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77</v>
      </c>
      <c r="BK170" s="173" t="n">
        <f aca="false">ROUND(I170*H170,2)</f>
        <v>0</v>
      </c>
      <c r="BL170" s="3" t="s">
        <v>178</v>
      </c>
      <c r="BM170" s="172" t="s">
        <v>327</v>
      </c>
    </row>
    <row r="171" s="22" customFormat="true" ht="16.5" hidden="false" customHeight="true" outlineLevel="0" collapsed="false">
      <c r="A171" s="17"/>
      <c r="B171" s="160"/>
      <c r="C171" s="161" t="s">
        <v>69</v>
      </c>
      <c r="D171" s="161" t="s">
        <v>179</v>
      </c>
      <c r="E171" s="162" t="s">
        <v>1229</v>
      </c>
      <c r="F171" s="163" t="s">
        <v>1230</v>
      </c>
      <c r="G171" s="164" t="s">
        <v>767</v>
      </c>
      <c r="H171" s="165" t="n">
        <v>1</v>
      </c>
      <c r="I171" s="166"/>
      <c r="J171" s="166" t="n">
        <f aca="false">ROUND(I171*H171,2)</f>
        <v>0</v>
      </c>
      <c r="K171" s="167"/>
      <c r="L171" s="18"/>
      <c r="M171" s="168"/>
      <c r="N171" s="169" t="s">
        <v>34</v>
      </c>
      <c r="O171" s="170" t="n">
        <v>0</v>
      </c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R171" s="172" t="s">
        <v>178</v>
      </c>
      <c r="AT171" s="172" t="s">
        <v>179</v>
      </c>
      <c r="AU171" s="172" t="s">
        <v>77</v>
      </c>
      <c r="AY171" s="3" t="s">
        <v>177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77</v>
      </c>
      <c r="BK171" s="173" t="n">
        <f aca="false">ROUND(I171*H171,2)</f>
        <v>0</v>
      </c>
      <c r="BL171" s="3" t="s">
        <v>178</v>
      </c>
      <c r="BM171" s="172" t="s">
        <v>330</v>
      </c>
    </row>
    <row r="172" s="149" customFormat="true" ht="25.9" hidden="false" customHeight="true" outlineLevel="0" collapsed="false">
      <c r="B172" s="150"/>
      <c r="D172" s="151" t="s">
        <v>68</v>
      </c>
      <c r="E172" s="152" t="s">
        <v>433</v>
      </c>
      <c r="F172" s="152" t="s">
        <v>1231</v>
      </c>
      <c r="J172" s="153" t="n">
        <f aca="false">BK172</f>
        <v>0</v>
      </c>
      <c r="L172" s="150"/>
      <c r="M172" s="154"/>
      <c r="N172" s="155"/>
      <c r="O172" s="155"/>
      <c r="P172" s="156" t="n">
        <f aca="false">SUM(P173:P180)</f>
        <v>0</v>
      </c>
      <c r="Q172" s="155"/>
      <c r="R172" s="156" t="n">
        <f aca="false">SUM(R173:R180)</f>
        <v>0</v>
      </c>
      <c r="S172" s="155"/>
      <c r="T172" s="157" t="n">
        <f aca="false">SUM(T173:T180)</f>
        <v>0</v>
      </c>
      <c r="AR172" s="151" t="s">
        <v>77</v>
      </c>
      <c r="AT172" s="158" t="s">
        <v>68</v>
      </c>
      <c r="AU172" s="158" t="s">
        <v>69</v>
      </c>
      <c r="AY172" s="151" t="s">
        <v>177</v>
      </c>
      <c r="BK172" s="159" t="n">
        <f aca="false">SUM(BK173:BK180)</f>
        <v>0</v>
      </c>
    </row>
    <row r="173" s="22" customFormat="true" ht="16.5" hidden="false" customHeight="true" outlineLevel="0" collapsed="false">
      <c r="A173" s="17"/>
      <c r="B173" s="160"/>
      <c r="C173" s="161" t="s">
        <v>69</v>
      </c>
      <c r="D173" s="161" t="s">
        <v>179</v>
      </c>
      <c r="E173" s="162" t="s">
        <v>1232</v>
      </c>
      <c r="F173" s="163" t="s">
        <v>1233</v>
      </c>
      <c r="G173" s="164" t="s">
        <v>531</v>
      </c>
      <c r="H173" s="165" t="n">
        <v>6</v>
      </c>
      <c r="I173" s="166"/>
      <c r="J173" s="166" t="n">
        <f aca="false">ROUND(I173*H173,2)</f>
        <v>0</v>
      </c>
      <c r="K173" s="167"/>
      <c r="L173" s="18"/>
      <c r="M173" s="168"/>
      <c r="N173" s="169" t="s">
        <v>34</v>
      </c>
      <c r="O173" s="170" t="n">
        <v>0</v>
      </c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R173" s="172" t="s">
        <v>178</v>
      </c>
      <c r="AT173" s="172" t="s">
        <v>179</v>
      </c>
      <c r="AU173" s="172" t="s">
        <v>77</v>
      </c>
      <c r="AY173" s="3" t="s">
        <v>177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77</v>
      </c>
      <c r="BK173" s="173" t="n">
        <f aca="false">ROUND(I173*H173,2)</f>
        <v>0</v>
      </c>
      <c r="BL173" s="3" t="s">
        <v>178</v>
      </c>
      <c r="BM173" s="172" t="s">
        <v>339</v>
      </c>
    </row>
    <row r="174" s="22" customFormat="true" ht="16.5" hidden="false" customHeight="true" outlineLevel="0" collapsed="false">
      <c r="A174" s="17"/>
      <c r="B174" s="160"/>
      <c r="C174" s="161" t="s">
        <v>69</v>
      </c>
      <c r="D174" s="161" t="s">
        <v>179</v>
      </c>
      <c r="E174" s="162" t="s">
        <v>1234</v>
      </c>
      <c r="F174" s="163" t="s">
        <v>1235</v>
      </c>
      <c r="G174" s="164" t="s">
        <v>531</v>
      </c>
      <c r="H174" s="165" t="n">
        <v>650</v>
      </c>
      <c r="I174" s="166"/>
      <c r="J174" s="166" t="n">
        <f aca="false">ROUND(I174*H174,2)</f>
        <v>0</v>
      </c>
      <c r="K174" s="167"/>
      <c r="L174" s="18"/>
      <c r="M174" s="168"/>
      <c r="N174" s="169" t="s">
        <v>34</v>
      </c>
      <c r="O174" s="170" t="n">
        <v>0</v>
      </c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</v>
      </c>
      <c r="T174" s="171" t="n">
        <f aca="false"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72" t="s">
        <v>178</v>
      </c>
      <c r="AT174" s="172" t="s">
        <v>179</v>
      </c>
      <c r="AU174" s="172" t="s">
        <v>77</v>
      </c>
      <c r="AY174" s="3" t="s">
        <v>177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77</v>
      </c>
      <c r="BK174" s="173" t="n">
        <f aca="false">ROUND(I174*H174,2)</f>
        <v>0</v>
      </c>
      <c r="BL174" s="3" t="s">
        <v>178</v>
      </c>
      <c r="BM174" s="172" t="s">
        <v>350</v>
      </c>
    </row>
    <row r="175" s="22" customFormat="true" ht="16.5" hidden="false" customHeight="true" outlineLevel="0" collapsed="false">
      <c r="A175" s="17"/>
      <c r="B175" s="160"/>
      <c r="C175" s="161" t="s">
        <v>69</v>
      </c>
      <c r="D175" s="161" t="s">
        <v>179</v>
      </c>
      <c r="E175" s="162" t="s">
        <v>1236</v>
      </c>
      <c r="F175" s="163" t="s">
        <v>1237</v>
      </c>
      <c r="G175" s="164" t="s">
        <v>531</v>
      </c>
      <c r="H175" s="165" t="n">
        <v>45</v>
      </c>
      <c r="I175" s="166"/>
      <c r="J175" s="166" t="n">
        <f aca="false">ROUND(I175*H175,2)</f>
        <v>0</v>
      </c>
      <c r="K175" s="167"/>
      <c r="L175" s="18"/>
      <c r="M175" s="168"/>
      <c r="N175" s="169" t="s">
        <v>34</v>
      </c>
      <c r="O175" s="170" t="n">
        <v>0</v>
      </c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</v>
      </c>
      <c r="T175" s="171" t="n">
        <f aca="false">S175*H175</f>
        <v>0</v>
      </c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R175" s="172" t="s">
        <v>178</v>
      </c>
      <c r="AT175" s="172" t="s">
        <v>179</v>
      </c>
      <c r="AU175" s="172" t="s">
        <v>77</v>
      </c>
      <c r="AY175" s="3" t="s">
        <v>177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77</v>
      </c>
      <c r="BK175" s="173" t="n">
        <f aca="false">ROUND(I175*H175,2)</f>
        <v>0</v>
      </c>
      <c r="BL175" s="3" t="s">
        <v>178</v>
      </c>
      <c r="BM175" s="172" t="s">
        <v>359</v>
      </c>
    </row>
    <row r="176" s="22" customFormat="true" ht="16.5" hidden="false" customHeight="true" outlineLevel="0" collapsed="false">
      <c r="A176" s="17"/>
      <c r="B176" s="160"/>
      <c r="C176" s="161" t="s">
        <v>69</v>
      </c>
      <c r="D176" s="161" t="s">
        <v>179</v>
      </c>
      <c r="E176" s="162" t="s">
        <v>1238</v>
      </c>
      <c r="F176" s="163" t="s">
        <v>1239</v>
      </c>
      <c r="G176" s="164" t="s">
        <v>531</v>
      </c>
      <c r="H176" s="165" t="n">
        <v>65</v>
      </c>
      <c r="I176" s="166"/>
      <c r="J176" s="166" t="n">
        <f aca="false">ROUND(I176*H176,2)</f>
        <v>0</v>
      </c>
      <c r="K176" s="167"/>
      <c r="L176" s="18"/>
      <c r="M176" s="168"/>
      <c r="N176" s="169" t="s">
        <v>34</v>
      </c>
      <c r="O176" s="170" t="n">
        <v>0</v>
      </c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72" t="s">
        <v>178</v>
      </c>
      <c r="AT176" s="172" t="s">
        <v>179</v>
      </c>
      <c r="AU176" s="172" t="s">
        <v>77</v>
      </c>
      <c r="AY176" s="3" t="s">
        <v>177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77</v>
      </c>
      <c r="BK176" s="173" t="n">
        <f aca="false">ROUND(I176*H176,2)</f>
        <v>0</v>
      </c>
      <c r="BL176" s="3" t="s">
        <v>178</v>
      </c>
      <c r="BM176" s="172" t="s">
        <v>370</v>
      </c>
    </row>
    <row r="177" s="22" customFormat="true" ht="16.5" hidden="false" customHeight="true" outlineLevel="0" collapsed="false">
      <c r="A177" s="17"/>
      <c r="B177" s="160"/>
      <c r="C177" s="161" t="s">
        <v>69</v>
      </c>
      <c r="D177" s="161" t="s">
        <v>179</v>
      </c>
      <c r="E177" s="162" t="s">
        <v>1240</v>
      </c>
      <c r="F177" s="163" t="s">
        <v>1241</v>
      </c>
      <c r="G177" s="164" t="s">
        <v>531</v>
      </c>
      <c r="H177" s="165" t="n">
        <v>10</v>
      </c>
      <c r="I177" s="166"/>
      <c r="J177" s="166" t="n">
        <f aca="false">ROUND(I177*H177,2)</f>
        <v>0</v>
      </c>
      <c r="K177" s="167"/>
      <c r="L177" s="18"/>
      <c r="M177" s="168"/>
      <c r="N177" s="169" t="s">
        <v>34</v>
      </c>
      <c r="O177" s="170" t="n">
        <v>0</v>
      </c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</v>
      </c>
      <c r="T177" s="171" t="n">
        <f aca="false">S177*H177</f>
        <v>0</v>
      </c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R177" s="172" t="s">
        <v>178</v>
      </c>
      <c r="AT177" s="172" t="s">
        <v>179</v>
      </c>
      <c r="AU177" s="172" t="s">
        <v>77</v>
      </c>
      <c r="AY177" s="3" t="s">
        <v>177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77</v>
      </c>
      <c r="BK177" s="173" t="n">
        <f aca="false">ROUND(I177*H177,2)</f>
        <v>0</v>
      </c>
      <c r="BL177" s="3" t="s">
        <v>178</v>
      </c>
      <c r="BM177" s="172" t="s">
        <v>373</v>
      </c>
    </row>
    <row r="178" s="22" customFormat="true" ht="16.5" hidden="false" customHeight="true" outlineLevel="0" collapsed="false">
      <c r="A178" s="17"/>
      <c r="B178" s="160"/>
      <c r="C178" s="161" t="s">
        <v>69</v>
      </c>
      <c r="D178" s="161" t="s">
        <v>179</v>
      </c>
      <c r="E178" s="162" t="s">
        <v>1242</v>
      </c>
      <c r="F178" s="163" t="s">
        <v>1243</v>
      </c>
      <c r="G178" s="164" t="s">
        <v>531</v>
      </c>
      <c r="H178" s="165" t="n">
        <v>105</v>
      </c>
      <c r="I178" s="166"/>
      <c r="J178" s="166" t="n">
        <f aca="false">ROUND(I178*H178,2)</f>
        <v>0</v>
      </c>
      <c r="K178" s="167"/>
      <c r="L178" s="18"/>
      <c r="M178" s="168"/>
      <c r="N178" s="169" t="s">
        <v>34</v>
      </c>
      <c r="O178" s="170" t="n">
        <v>0</v>
      </c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72" t="s">
        <v>178</v>
      </c>
      <c r="AT178" s="172" t="s">
        <v>179</v>
      </c>
      <c r="AU178" s="172" t="s">
        <v>77</v>
      </c>
      <c r="AY178" s="3" t="s">
        <v>177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77</v>
      </c>
      <c r="BK178" s="173" t="n">
        <f aca="false">ROUND(I178*H178,2)</f>
        <v>0</v>
      </c>
      <c r="BL178" s="3" t="s">
        <v>178</v>
      </c>
      <c r="BM178" s="172" t="s">
        <v>382</v>
      </c>
    </row>
    <row r="179" s="22" customFormat="true" ht="16.5" hidden="false" customHeight="true" outlineLevel="0" collapsed="false">
      <c r="A179" s="17"/>
      <c r="B179" s="160"/>
      <c r="C179" s="161" t="s">
        <v>69</v>
      </c>
      <c r="D179" s="161" t="s">
        <v>179</v>
      </c>
      <c r="E179" s="162" t="s">
        <v>1244</v>
      </c>
      <c r="F179" s="163" t="s">
        <v>1245</v>
      </c>
      <c r="G179" s="164" t="s">
        <v>531</v>
      </c>
      <c r="H179" s="165" t="n">
        <v>65</v>
      </c>
      <c r="I179" s="166"/>
      <c r="J179" s="166" t="n">
        <f aca="false">ROUND(I179*H179,2)</f>
        <v>0</v>
      </c>
      <c r="K179" s="167"/>
      <c r="L179" s="18"/>
      <c r="M179" s="168"/>
      <c r="N179" s="169" t="s">
        <v>34</v>
      </c>
      <c r="O179" s="170" t="n">
        <v>0</v>
      </c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</v>
      </c>
      <c r="T179" s="171" t="n">
        <f aca="false">S179*H179</f>
        <v>0</v>
      </c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R179" s="172" t="s">
        <v>178</v>
      </c>
      <c r="AT179" s="172" t="s">
        <v>179</v>
      </c>
      <c r="AU179" s="172" t="s">
        <v>77</v>
      </c>
      <c r="AY179" s="3" t="s">
        <v>177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77</v>
      </c>
      <c r="BK179" s="173" t="n">
        <f aca="false">ROUND(I179*H179,2)</f>
        <v>0</v>
      </c>
      <c r="BL179" s="3" t="s">
        <v>178</v>
      </c>
      <c r="BM179" s="172" t="s">
        <v>390</v>
      </c>
    </row>
    <row r="180" s="22" customFormat="true" ht="16.5" hidden="false" customHeight="true" outlineLevel="0" collapsed="false">
      <c r="A180" s="17"/>
      <c r="B180" s="160"/>
      <c r="C180" s="161" t="s">
        <v>69</v>
      </c>
      <c r="D180" s="161" t="s">
        <v>179</v>
      </c>
      <c r="E180" s="162" t="s">
        <v>1246</v>
      </c>
      <c r="F180" s="163" t="s">
        <v>1247</v>
      </c>
      <c r="G180" s="164" t="s">
        <v>531</v>
      </c>
      <c r="H180" s="165" t="n">
        <v>75</v>
      </c>
      <c r="I180" s="166"/>
      <c r="J180" s="166" t="n">
        <f aca="false">ROUND(I180*H180,2)</f>
        <v>0</v>
      </c>
      <c r="K180" s="167"/>
      <c r="L180" s="18"/>
      <c r="M180" s="168"/>
      <c r="N180" s="169" t="s">
        <v>34</v>
      </c>
      <c r="O180" s="170" t="n">
        <v>0</v>
      </c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72" t="s">
        <v>178</v>
      </c>
      <c r="AT180" s="172" t="s">
        <v>179</v>
      </c>
      <c r="AU180" s="172" t="s">
        <v>77</v>
      </c>
      <c r="AY180" s="3" t="s">
        <v>177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77</v>
      </c>
      <c r="BK180" s="173" t="n">
        <f aca="false">ROUND(I180*H180,2)</f>
        <v>0</v>
      </c>
      <c r="BL180" s="3" t="s">
        <v>178</v>
      </c>
      <c r="BM180" s="172" t="s">
        <v>400</v>
      </c>
    </row>
    <row r="181" s="149" customFormat="true" ht="25.9" hidden="false" customHeight="true" outlineLevel="0" collapsed="false">
      <c r="B181" s="150"/>
      <c r="D181" s="151" t="s">
        <v>68</v>
      </c>
      <c r="E181" s="152" t="s">
        <v>441</v>
      </c>
      <c r="F181" s="152" t="s">
        <v>1248</v>
      </c>
      <c r="J181" s="153" t="n">
        <f aca="false">BK181</f>
        <v>0</v>
      </c>
      <c r="L181" s="150"/>
      <c r="M181" s="154"/>
      <c r="N181" s="155"/>
      <c r="O181" s="155"/>
      <c r="P181" s="156" t="n">
        <v>0</v>
      </c>
      <c r="Q181" s="155"/>
      <c r="R181" s="156" t="n">
        <v>0</v>
      </c>
      <c r="S181" s="155"/>
      <c r="T181" s="157" t="n">
        <v>0</v>
      </c>
      <c r="AR181" s="151" t="s">
        <v>77</v>
      </c>
      <c r="AT181" s="158" t="s">
        <v>68</v>
      </c>
      <c r="AU181" s="158" t="s">
        <v>69</v>
      </c>
      <c r="AY181" s="151" t="s">
        <v>177</v>
      </c>
      <c r="BK181" s="159" t="n">
        <v>0</v>
      </c>
    </row>
    <row r="182" s="149" customFormat="true" ht="25.9" hidden="false" customHeight="true" outlineLevel="0" collapsed="false">
      <c r="B182" s="150"/>
      <c r="D182" s="151" t="s">
        <v>68</v>
      </c>
      <c r="E182" s="152" t="s">
        <v>479</v>
      </c>
      <c r="F182" s="152" t="s">
        <v>1249</v>
      </c>
      <c r="J182" s="153" t="n">
        <f aca="false">BK182</f>
        <v>0</v>
      </c>
      <c r="L182" s="150"/>
      <c r="M182" s="154"/>
      <c r="N182" s="155"/>
      <c r="O182" s="155"/>
      <c r="P182" s="156" t="n">
        <f aca="false">P183</f>
        <v>0</v>
      </c>
      <c r="Q182" s="155"/>
      <c r="R182" s="156" t="n">
        <f aca="false">R183</f>
        <v>0</v>
      </c>
      <c r="S182" s="155"/>
      <c r="T182" s="157" t="n">
        <f aca="false">T183</f>
        <v>0</v>
      </c>
      <c r="AR182" s="151" t="s">
        <v>77</v>
      </c>
      <c r="AT182" s="158" t="s">
        <v>68</v>
      </c>
      <c r="AU182" s="158" t="s">
        <v>69</v>
      </c>
      <c r="AY182" s="151" t="s">
        <v>177</v>
      </c>
      <c r="BK182" s="159" t="n">
        <f aca="false">BK183</f>
        <v>0</v>
      </c>
    </row>
    <row r="183" s="22" customFormat="true" ht="16.5" hidden="false" customHeight="true" outlineLevel="0" collapsed="false">
      <c r="A183" s="17"/>
      <c r="B183" s="160"/>
      <c r="C183" s="161" t="s">
        <v>69</v>
      </c>
      <c r="D183" s="161" t="s">
        <v>179</v>
      </c>
      <c r="E183" s="162" t="s">
        <v>1250</v>
      </c>
      <c r="F183" s="163" t="s">
        <v>1251</v>
      </c>
      <c r="G183" s="164" t="s">
        <v>767</v>
      </c>
      <c r="H183" s="165" t="n">
        <v>1</v>
      </c>
      <c r="I183" s="166"/>
      <c r="J183" s="166" t="n">
        <f aca="false">ROUND(I183*H183,2)</f>
        <v>0</v>
      </c>
      <c r="K183" s="167"/>
      <c r="L183" s="18"/>
      <c r="M183" s="168"/>
      <c r="N183" s="169" t="s">
        <v>34</v>
      </c>
      <c r="O183" s="170" t="n">
        <v>0</v>
      </c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72" t="s">
        <v>178</v>
      </c>
      <c r="AT183" s="172" t="s">
        <v>179</v>
      </c>
      <c r="AU183" s="172" t="s">
        <v>77</v>
      </c>
      <c r="AY183" s="3" t="s">
        <v>177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77</v>
      </c>
      <c r="BK183" s="173" t="n">
        <f aca="false">ROUND(I183*H183,2)</f>
        <v>0</v>
      </c>
      <c r="BL183" s="3" t="s">
        <v>178</v>
      </c>
      <c r="BM183" s="172" t="s">
        <v>403</v>
      </c>
    </row>
    <row r="184" s="149" customFormat="true" ht="25.9" hidden="false" customHeight="true" outlineLevel="0" collapsed="false">
      <c r="B184" s="150"/>
      <c r="D184" s="151" t="s">
        <v>68</v>
      </c>
      <c r="E184" s="152" t="s">
        <v>525</v>
      </c>
      <c r="F184" s="152" t="s">
        <v>1252</v>
      </c>
      <c r="J184" s="153" t="n">
        <f aca="false">BK184</f>
        <v>0</v>
      </c>
      <c r="L184" s="150"/>
      <c r="M184" s="154"/>
      <c r="N184" s="155"/>
      <c r="O184" s="155"/>
      <c r="P184" s="156" t="n">
        <f aca="false">P185</f>
        <v>0</v>
      </c>
      <c r="Q184" s="155"/>
      <c r="R184" s="156" t="n">
        <f aca="false">R185</f>
        <v>0</v>
      </c>
      <c r="S184" s="155"/>
      <c r="T184" s="157" t="n">
        <f aca="false">T185</f>
        <v>0</v>
      </c>
      <c r="AR184" s="151" t="s">
        <v>77</v>
      </c>
      <c r="AT184" s="158" t="s">
        <v>68</v>
      </c>
      <c r="AU184" s="158" t="s">
        <v>69</v>
      </c>
      <c r="AY184" s="151" t="s">
        <v>177</v>
      </c>
      <c r="BK184" s="159" t="n">
        <f aca="false">BK185</f>
        <v>0</v>
      </c>
    </row>
    <row r="185" s="22" customFormat="true" ht="66.75" hidden="false" customHeight="true" outlineLevel="0" collapsed="false">
      <c r="A185" s="17"/>
      <c r="B185" s="160"/>
      <c r="C185" s="161" t="s">
        <v>69</v>
      </c>
      <c r="D185" s="161" t="s">
        <v>179</v>
      </c>
      <c r="E185" s="162" t="s">
        <v>1253</v>
      </c>
      <c r="F185" s="163" t="s">
        <v>1254</v>
      </c>
      <c r="G185" s="164" t="s">
        <v>767</v>
      </c>
      <c r="H185" s="165" t="n">
        <v>1</v>
      </c>
      <c r="I185" s="166"/>
      <c r="J185" s="166" t="n">
        <f aca="false">ROUND(I185*H185,2)</f>
        <v>0</v>
      </c>
      <c r="K185" s="167"/>
      <c r="L185" s="18"/>
      <c r="M185" s="168"/>
      <c r="N185" s="169" t="s">
        <v>34</v>
      </c>
      <c r="O185" s="170" t="n">
        <v>0</v>
      </c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R185" s="172" t="s">
        <v>178</v>
      </c>
      <c r="AT185" s="172" t="s">
        <v>179</v>
      </c>
      <c r="AU185" s="172" t="s">
        <v>77</v>
      </c>
      <c r="AY185" s="3" t="s">
        <v>177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77</v>
      </c>
      <c r="BK185" s="173" t="n">
        <f aca="false">ROUND(I185*H185,2)</f>
        <v>0</v>
      </c>
      <c r="BL185" s="3" t="s">
        <v>178</v>
      </c>
      <c r="BM185" s="172" t="s">
        <v>407</v>
      </c>
    </row>
    <row r="186" s="149" customFormat="true" ht="25.9" hidden="false" customHeight="true" outlineLevel="0" collapsed="false">
      <c r="B186" s="150"/>
      <c r="D186" s="151" t="s">
        <v>68</v>
      </c>
      <c r="E186" s="152" t="s">
        <v>568</v>
      </c>
      <c r="F186" s="152" t="s">
        <v>1255</v>
      </c>
      <c r="J186" s="153" t="n">
        <f aca="false">BK186</f>
        <v>0</v>
      </c>
      <c r="L186" s="150"/>
      <c r="M186" s="154"/>
      <c r="N186" s="155"/>
      <c r="O186" s="155"/>
      <c r="P186" s="156" t="n">
        <f aca="false">SUM(P187:P192)</f>
        <v>0</v>
      </c>
      <c r="Q186" s="155"/>
      <c r="R186" s="156" t="n">
        <f aca="false">SUM(R187:R192)</f>
        <v>0</v>
      </c>
      <c r="S186" s="155"/>
      <c r="T186" s="157" t="n">
        <f aca="false">SUM(T187:T192)</f>
        <v>0</v>
      </c>
      <c r="AR186" s="151" t="s">
        <v>77</v>
      </c>
      <c r="AT186" s="158" t="s">
        <v>68</v>
      </c>
      <c r="AU186" s="158" t="s">
        <v>69</v>
      </c>
      <c r="AY186" s="151" t="s">
        <v>177</v>
      </c>
      <c r="BK186" s="159" t="n">
        <f aca="false">SUM(BK187:BK192)</f>
        <v>0</v>
      </c>
    </row>
    <row r="187" s="22" customFormat="true" ht="16.5" hidden="false" customHeight="true" outlineLevel="0" collapsed="false">
      <c r="A187" s="17"/>
      <c r="B187" s="160"/>
      <c r="C187" s="161" t="s">
        <v>69</v>
      </c>
      <c r="D187" s="161" t="s">
        <v>179</v>
      </c>
      <c r="E187" s="162" t="s">
        <v>1256</v>
      </c>
      <c r="F187" s="163" t="s">
        <v>1257</v>
      </c>
      <c r="G187" s="164" t="s">
        <v>531</v>
      </c>
      <c r="H187" s="165" t="n">
        <v>55</v>
      </c>
      <c r="I187" s="166"/>
      <c r="J187" s="166" t="n">
        <f aca="false">ROUND(I187*H187,2)</f>
        <v>0</v>
      </c>
      <c r="K187" s="167"/>
      <c r="L187" s="18"/>
      <c r="M187" s="168"/>
      <c r="N187" s="169" t="s">
        <v>34</v>
      </c>
      <c r="O187" s="170" t="n">
        <v>0</v>
      </c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72" t="s">
        <v>178</v>
      </c>
      <c r="AT187" s="172" t="s">
        <v>179</v>
      </c>
      <c r="AU187" s="172" t="s">
        <v>77</v>
      </c>
      <c r="AY187" s="3" t="s">
        <v>177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77</v>
      </c>
      <c r="BK187" s="173" t="n">
        <f aca="false">ROUND(I187*H187,2)</f>
        <v>0</v>
      </c>
      <c r="BL187" s="3" t="s">
        <v>178</v>
      </c>
      <c r="BM187" s="172" t="s">
        <v>410</v>
      </c>
    </row>
    <row r="188" s="22" customFormat="true" ht="16.5" hidden="false" customHeight="true" outlineLevel="0" collapsed="false">
      <c r="A188" s="17"/>
      <c r="B188" s="160"/>
      <c r="C188" s="161" t="s">
        <v>69</v>
      </c>
      <c r="D188" s="161" t="s">
        <v>179</v>
      </c>
      <c r="E188" s="162" t="s">
        <v>1258</v>
      </c>
      <c r="F188" s="163" t="s">
        <v>1259</v>
      </c>
      <c r="G188" s="164" t="s">
        <v>531</v>
      </c>
      <c r="H188" s="165" t="n">
        <v>35</v>
      </c>
      <c r="I188" s="166"/>
      <c r="J188" s="166" t="n">
        <f aca="false">ROUND(I188*H188,2)</f>
        <v>0</v>
      </c>
      <c r="K188" s="167"/>
      <c r="L188" s="18"/>
      <c r="M188" s="168"/>
      <c r="N188" s="169" t="s">
        <v>34</v>
      </c>
      <c r="O188" s="170" t="n">
        <v>0</v>
      </c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R188" s="172" t="s">
        <v>178</v>
      </c>
      <c r="AT188" s="172" t="s">
        <v>179</v>
      </c>
      <c r="AU188" s="172" t="s">
        <v>77</v>
      </c>
      <c r="AY188" s="3" t="s">
        <v>177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77</v>
      </c>
      <c r="BK188" s="173" t="n">
        <f aca="false">ROUND(I188*H188,2)</f>
        <v>0</v>
      </c>
      <c r="BL188" s="3" t="s">
        <v>178</v>
      </c>
      <c r="BM188" s="172" t="s">
        <v>418</v>
      </c>
    </row>
    <row r="189" s="22" customFormat="true" ht="21.75" hidden="false" customHeight="true" outlineLevel="0" collapsed="false">
      <c r="A189" s="17"/>
      <c r="B189" s="160"/>
      <c r="C189" s="161" t="s">
        <v>69</v>
      </c>
      <c r="D189" s="161" t="s">
        <v>179</v>
      </c>
      <c r="E189" s="162" t="s">
        <v>1260</v>
      </c>
      <c r="F189" s="163" t="s">
        <v>1261</v>
      </c>
      <c r="G189" s="164" t="s">
        <v>767</v>
      </c>
      <c r="H189" s="165" t="n">
        <v>20</v>
      </c>
      <c r="I189" s="166"/>
      <c r="J189" s="166" t="n">
        <f aca="false">ROUND(I189*H189,2)</f>
        <v>0</v>
      </c>
      <c r="K189" s="167"/>
      <c r="L189" s="18"/>
      <c r="M189" s="168"/>
      <c r="N189" s="169" t="s">
        <v>34</v>
      </c>
      <c r="O189" s="170" t="n">
        <v>0</v>
      </c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</v>
      </c>
      <c r="T189" s="171" t="n">
        <f aca="false">S189*H189</f>
        <v>0</v>
      </c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R189" s="172" t="s">
        <v>178</v>
      </c>
      <c r="AT189" s="172" t="s">
        <v>179</v>
      </c>
      <c r="AU189" s="172" t="s">
        <v>77</v>
      </c>
      <c r="AY189" s="3" t="s">
        <v>177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77</v>
      </c>
      <c r="BK189" s="173" t="n">
        <f aca="false">ROUND(I189*H189,2)</f>
        <v>0</v>
      </c>
      <c r="BL189" s="3" t="s">
        <v>178</v>
      </c>
      <c r="BM189" s="172" t="s">
        <v>421</v>
      </c>
    </row>
    <row r="190" s="22" customFormat="true" ht="21.75" hidden="false" customHeight="true" outlineLevel="0" collapsed="false">
      <c r="A190" s="17"/>
      <c r="B190" s="160"/>
      <c r="C190" s="161" t="s">
        <v>69</v>
      </c>
      <c r="D190" s="161" t="s">
        <v>179</v>
      </c>
      <c r="E190" s="162" t="s">
        <v>1262</v>
      </c>
      <c r="F190" s="163" t="s">
        <v>1263</v>
      </c>
      <c r="G190" s="164" t="s">
        <v>767</v>
      </c>
      <c r="H190" s="165" t="n">
        <v>10</v>
      </c>
      <c r="I190" s="166"/>
      <c r="J190" s="166" t="n">
        <f aca="false">ROUND(I190*H190,2)</f>
        <v>0</v>
      </c>
      <c r="K190" s="167"/>
      <c r="L190" s="18"/>
      <c r="M190" s="168"/>
      <c r="N190" s="169" t="s">
        <v>34</v>
      </c>
      <c r="O190" s="170" t="n">
        <v>0</v>
      </c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R190" s="172" t="s">
        <v>178</v>
      </c>
      <c r="AT190" s="172" t="s">
        <v>179</v>
      </c>
      <c r="AU190" s="172" t="s">
        <v>77</v>
      </c>
      <c r="AY190" s="3" t="s">
        <v>177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77</v>
      </c>
      <c r="BK190" s="173" t="n">
        <f aca="false">ROUND(I190*H190,2)</f>
        <v>0</v>
      </c>
      <c r="BL190" s="3" t="s">
        <v>178</v>
      </c>
      <c r="BM190" s="172" t="s">
        <v>425</v>
      </c>
    </row>
    <row r="191" s="22" customFormat="true" ht="21.75" hidden="false" customHeight="true" outlineLevel="0" collapsed="false">
      <c r="A191" s="17"/>
      <c r="B191" s="160"/>
      <c r="C191" s="161" t="s">
        <v>69</v>
      </c>
      <c r="D191" s="161" t="s">
        <v>179</v>
      </c>
      <c r="E191" s="162" t="s">
        <v>1264</v>
      </c>
      <c r="F191" s="163" t="s">
        <v>1265</v>
      </c>
      <c r="G191" s="164" t="s">
        <v>219</v>
      </c>
      <c r="H191" s="165" t="n">
        <v>1</v>
      </c>
      <c r="I191" s="166"/>
      <c r="J191" s="166" t="n">
        <f aca="false">ROUND(I191*H191,2)</f>
        <v>0</v>
      </c>
      <c r="K191" s="167"/>
      <c r="L191" s="18"/>
      <c r="M191" s="168"/>
      <c r="N191" s="169" t="s">
        <v>34</v>
      </c>
      <c r="O191" s="170" t="n">
        <v>0</v>
      </c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R191" s="172" t="s">
        <v>178</v>
      </c>
      <c r="AT191" s="172" t="s">
        <v>179</v>
      </c>
      <c r="AU191" s="172" t="s">
        <v>77</v>
      </c>
      <c r="AY191" s="3" t="s">
        <v>177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77</v>
      </c>
      <c r="BK191" s="173" t="n">
        <f aca="false">ROUND(I191*H191,2)</f>
        <v>0</v>
      </c>
      <c r="BL191" s="3" t="s">
        <v>178</v>
      </c>
      <c r="BM191" s="172" t="s">
        <v>428</v>
      </c>
    </row>
    <row r="192" s="22" customFormat="true" ht="21.75" hidden="false" customHeight="true" outlineLevel="0" collapsed="false">
      <c r="A192" s="17"/>
      <c r="B192" s="160"/>
      <c r="C192" s="161" t="s">
        <v>69</v>
      </c>
      <c r="D192" s="161" t="s">
        <v>179</v>
      </c>
      <c r="E192" s="162" t="s">
        <v>1266</v>
      </c>
      <c r="F192" s="163" t="s">
        <v>1267</v>
      </c>
      <c r="G192" s="164" t="s">
        <v>219</v>
      </c>
      <c r="H192" s="165" t="n">
        <v>1</v>
      </c>
      <c r="I192" s="166"/>
      <c r="J192" s="166" t="n">
        <f aca="false">ROUND(I192*H192,2)</f>
        <v>0</v>
      </c>
      <c r="K192" s="167"/>
      <c r="L192" s="18"/>
      <c r="M192" s="168"/>
      <c r="N192" s="169" t="s">
        <v>34</v>
      </c>
      <c r="O192" s="170" t="n">
        <v>0</v>
      </c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172" t="s">
        <v>178</v>
      </c>
      <c r="AT192" s="172" t="s">
        <v>179</v>
      </c>
      <c r="AU192" s="172" t="s">
        <v>77</v>
      </c>
      <c r="AY192" s="3" t="s">
        <v>177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77</v>
      </c>
      <c r="BK192" s="173" t="n">
        <f aca="false">ROUND(I192*H192,2)</f>
        <v>0</v>
      </c>
      <c r="BL192" s="3" t="s">
        <v>178</v>
      </c>
      <c r="BM192" s="172" t="s">
        <v>432</v>
      </c>
    </row>
    <row r="193" s="149" customFormat="true" ht="25.9" hidden="false" customHeight="true" outlineLevel="0" collapsed="false">
      <c r="B193" s="150"/>
      <c r="D193" s="151" t="s">
        <v>68</v>
      </c>
      <c r="E193" s="152" t="s">
        <v>576</v>
      </c>
      <c r="F193" s="152" t="s">
        <v>1268</v>
      </c>
      <c r="J193" s="153" t="n">
        <f aca="false">BK193</f>
        <v>0</v>
      </c>
      <c r="L193" s="150"/>
      <c r="M193" s="154"/>
      <c r="N193" s="155"/>
      <c r="O193" s="155"/>
      <c r="P193" s="156" t="n">
        <f aca="false">SUM(P194:P204)</f>
        <v>0</v>
      </c>
      <c r="Q193" s="155"/>
      <c r="R193" s="156" t="n">
        <f aca="false">SUM(R194:R204)</f>
        <v>0</v>
      </c>
      <c r="S193" s="155"/>
      <c r="T193" s="157" t="n">
        <f aca="false">SUM(T194:T204)</f>
        <v>0</v>
      </c>
      <c r="AR193" s="151" t="s">
        <v>77</v>
      </c>
      <c r="AT193" s="158" t="s">
        <v>68</v>
      </c>
      <c r="AU193" s="158" t="s">
        <v>69</v>
      </c>
      <c r="AY193" s="151" t="s">
        <v>177</v>
      </c>
      <c r="BK193" s="159" t="n">
        <f aca="false">SUM(BK194:BK204)</f>
        <v>0</v>
      </c>
    </row>
    <row r="194" s="22" customFormat="true" ht="21.75" hidden="false" customHeight="true" outlineLevel="0" collapsed="false">
      <c r="A194" s="17"/>
      <c r="B194" s="160"/>
      <c r="C194" s="161" t="s">
        <v>69</v>
      </c>
      <c r="D194" s="161" t="s">
        <v>179</v>
      </c>
      <c r="E194" s="162" t="s">
        <v>1269</v>
      </c>
      <c r="F194" s="163" t="s">
        <v>1270</v>
      </c>
      <c r="G194" s="164" t="s">
        <v>1127</v>
      </c>
      <c r="H194" s="165" t="n">
        <v>32</v>
      </c>
      <c r="I194" s="166"/>
      <c r="J194" s="166" t="n">
        <f aca="false">ROUND(I194*H194,2)</f>
        <v>0</v>
      </c>
      <c r="K194" s="167"/>
      <c r="L194" s="18"/>
      <c r="M194" s="168"/>
      <c r="N194" s="169" t="s">
        <v>34</v>
      </c>
      <c r="O194" s="170" t="n">
        <v>0</v>
      </c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R194" s="172" t="s">
        <v>178</v>
      </c>
      <c r="AT194" s="172" t="s">
        <v>179</v>
      </c>
      <c r="AU194" s="172" t="s">
        <v>77</v>
      </c>
      <c r="AY194" s="3" t="s">
        <v>177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77</v>
      </c>
      <c r="BK194" s="173" t="n">
        <f aca="false">ROUND(I194*H194,2)</f>
        <v>0</v>
      </c>
      <c r="BL194" s="3" t="s">
        <v>178</v>
      </c>
      <c r="BM194" s="172" t="s">
        <v>435</v>
      </c>
    </row>
    <row r="195" s="22" customFormat="true" ht="33" hidden="false" customHeight="true" outlineLevel="0" collapsed="false">
      <c r="A195" s="17"/>
      <c r="B195" s="160"/>
      <c r="C195" s="161" t="s">
        <v>69</v>
      </c>
      <c r="D195" s="161" t="s">
        <v>179</v>
      </c>
      <c r="E195" s="162" t="s">
        <v>1271</v>
      </c>
      <c r="F195" s="163" t="s">
        <v>1272</v>
      </c>
      <c r="G195" s="164" t="s">
        <v>1127</v>
      </c>
      <c r="H195" s="165" t="n">
        <v>200</v>
      </c>
      <c r="I195" s="166"/>
      <c r="J195" s="166" t="n">
        <f aca="false">ROUND(I195*H195,2)</f>
        <v>0</v>
      </c>
      <c r="K195" s="167"/>
      <c r="L195" s="18"/>
      <c r="M195" s="168"/>
      <c r="N195" s="169" t="s">
        <v>34</v>
      </c>
      <c r="O195" s="170" t="n">
        <v>0</v>
      </c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R195" s="172" t="s">
        <v>178</v>
      </c>
      <c r="AT195" s="172" t="s">
        <v>179</v>
      </c>
      <c r="AU195" s="172" t="s">
        <v>77</v>
      </c>
      <c r="AY195" s="3" t="s">
        <v>177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77</v>
      </c>
      <c r="BK195" s="173" t="n">
        <f aca="false">ROUND(I195*H195,2)</f>
        <v>0</v>
      </c>
      <c r="BL195" s="3" t="s">
        <v>178</v>
      </c>
      <c r="BM195" s="172" t="s">
        <v>447</v>
      </c>
    </row>
    <row r="196" s="22" customFormat="true" ht="16.5" hidden="false" customHeight="true" outlineLevel="0" collapsed="false">
      <c r="A196" s="17"/>
      <c r="B196" s="160"/>
      <c r="C196" s="161" t="s">
        <v>69</v>
      </c>
      <c r="D196" s="161" t="s">
        <v>179</v>
      </c>
      <c r="E196" s="162" t="s">
        <v>1273</v>
      </c>
      <c r="F196" s="163" t="s">
        <v>1274</v>
      </c>
      <c r="G196" s="164" t="s">
        <v>1127</v>
      </c>
      <c r="H196" s="165" t="n">
        <v>28</v>
      </c>
      <c r="I196" s="166"/>
      <c r="J196" s="166" t="n">
        <f aca="false">ROUND(I196*H196,2)</f>
        <v>0</v>
      </c>
      <c r="K196" s="167"/>
      <c r="L196" s="18"/>
      <c r="M196" s="168"/>
      <c r="N196" s="169" t="s">
        <v>34</v>
      </c>
      <c r="O196" s="170" t="n">
        <v>0</v>
      </c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72" t="s">
        <v>178</v>
      </c>
      <c r="AT196" s="172" t="s">
        <v>179</v>
      </c>
      <c r="AU196" s="172" t="s">
        <v>77</v>
      </c>
      <c r="AY196" s="3" t="s">
        <v>177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77</v>
      </c>
      <c r="BK196" s="173" t="n">
        <f aca="false">ROUND(I196*H196,2)</f>
        <v>0</v>
      </c>
      <c r="BL196" s="3" t="s">
        <v>178</v>
      </c>
      <c r="BM196" s="172" t="s">
        <v>450</v>
      </c>
    </row>
    <row r="197" s="22" customFormat="true" ht="16.5" hidden="false" customHeight="true" outlineLevel="0" collapsed="false">
      <c r="A197" s="17"/>
      <c r="B197" s="160"/>
      <c r="C197" s="161" t="s">
        <v>69</v>
      </c>
      <c r="D197" s="161" t="s">
        <v>179</v>
      </c>
      <c r="E197" s="162" t="s">
        <v>1275</v>
      </c>
      <c r="F197" s="163" t="s">
        <v>1276</v>
      </c>
      <c r="G197" s="164" t="s">
        <v>1127</v>
      </c>
      <c r="H197" s="165" t="n">
        <v>3</v>
      </c>
      <c r="I197" s="166"/>
      <c r="J197" s="166" t="n">
        <f aca="false">ROUND(I197*H197,2)</f>
        <v>0</v>
      </c>
      <c r="K197" s="167"/>
      <c r="L197" s="18"/>
      <c r="M197" s="168"/>
      <c r="N197" s="169" t="s">
        <v>34</v>
      </c>
      <c r="O197" s="170" t="n">
        <v>0</v>
      </c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R197" s="172" t="s">
        <v>178</v>
      </c>
      <c r="AT197" s="172" t="s">
        <v>179</v>
      </c>
      <c r="AU197" s="172" t="s">
        <v>77</v>
      </c>
      <c r="AY197" s="3" t="s">
        <v>177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77</v>
      </c>
      <c r="BK197" s="173" t="n">
        <f aca="false">ROUND(I197*H197,2)</f>
        <v>0</v>
      </c>
      <c r="BL197" s="3" t="s">
        <v>178</v>
      </c>
      <c r="BM197" s="172" t="s">
        <v>454</v>
      </c>
    </row>
    <row r="198" s="22" customFormat="true" ht="16.5" hidden="false" customHeight="true" outlineLevel="0" collapsed="false">
      <c r="A198" s="17"/>
      <c r="B198" s="160"/>
      <c r="C198" s="161" t="s">
        <v>69</v>
      </c>
      <c r="D198" s="161" t="s">
        <v>179</v>
      </c>
      <c r="E198" s="162" t="s">
        <v>1277</v>
      </c>
      <c r="F198" s="163" t="s">
        <v>1278</v>
      </c>
      <c r="G198" s="164" t="s">
        <v>1127</v>
      </c>
      <c r="H198" s="165" t="n">
        <v>4</v>
      </c>
      <c r="I198" s="166"/>
      <c r="J198" s="166" t="n">
        <f aca="false">ROUND(I198*H198,2)</f>
        <v>0</v>
      </c>
      <c r="K198" s="167"/>
      <c r="L198" s="18"/>
      <c r="M198" s="168"/>
      <c r="N198" s="169" t="s">
        <v>34</v>
      </c>
      <c r="O198" s="170" t="n">
        <v>0</v>
      </c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R198" s="172" t="s">
        <v>178</v>
      </c>
      <c r="AT198" s="172" t="s">
        <v>179</v>
      </c>
      <c r="AU198" s="172" t="s">
        <v>77</v>
      </c>
      <c r="AY198" s="3" t="s">
        <v>177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77</v>
      </c>
      <c r="BK198" s="173" t="n">
        <f aca="false">ROUND(I198*H198,2)</f>
        <v>0</v>
      </c>
      <c r="BL198" s="3" t="s">
        <v>178</v>
      </c>
      <c r="BM198" s="172" t="s">
        <v>459</v>
      </c>
    </row>
    <row r="199" s="22" customFormat="true" ht="21.3" hidden="false" customHeight="true" outlineLevel="0" collapsed="false">
      <c r="A199" s="17"/>
      <c r="B199" s="160"/>
      <c r="C199" s="161" t="s">
        <v>69</v>
      </c>
      <c r="D199" s="161" t="s">
        <v>179</v>
      </c>
      <c r="E199" s="162" t="s">
        <v>1279</v>
      </c>
      <c r="F199" s="163" t="s">
        <v>1280</v>
      </c>
      <c r="G199" s="164" t="s">
        <v>1127</v>
      </c>
      <c r="H199" s="165" t="n">
        <v>4</v>
      </c>
      <c r="I199" s="166"/>
      <c r="J199" s="166" t="n">
        <f aca="false">ROUND(I199*H199,2)</f>
        <v>0</v>
      </c>
      <c r="K199" s="167"/>
      <c r="L199" s="18"/>
      <c r="M199" s="168"/>
      <c r="N199" s="169" t="s">
        <v>34</v>
      </c>
      <c r="O199" s="170" t="n">
        <v>0</v>
      </c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R199" s="172" t="s">
        <v>178</v>
      </c>
      <c r="AT199" s="172" t="s">
        <v>179</v>
      </c>
      <c r="AU199" s="172" t="s">
        <v>77</v>
      </c>
      <c r="AY199" s="3" t="s">
        <v>177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77</v>
      </c>
      <c r="BK199" s="173" t="n">
        <f aca="false">ROUND(I199*H199,2)</f>
        <v>0</v>
      </c>
      <c r="BL199" s="3" t="s">
        <v>178</v>
      </c>
      <c r="BM199" s="172" t="s">
        <v>459</v>
      </c>
    </row>
    <row r="200" s="22" customFormat="true" ht="17.85" hidden="false" customHeight="true" outlineLevel="0" collapsed="false">
      <c r="A200" s="17"/>
      <c r="B200" s="160"/>
      <c r="C200" s="161" t="s">
        <v>69</v>
      </c>
      <c r="D200" s="161" t="s">
        <v>179</v>
      </c>
      <c r="E200" s="162" t="s">
        <v>1281</v>
      </c>
      <c r="F200" s="163" t="s">
        <v>1282</v>
      </c>
      <c r="G200" s="164" t="s">
        <v>1127</v>
      </c>
      <c r="H200" s="165" t="n">
        <v>4</v>
      </c>
      <c r="I200" s="166"/>
      <c r="J200" s="166" t="n">
        <f aca="false">ROUND(I200*H200,2)</f>
        <v>0</v>
      </c>
      <c r="K200" s="167"/>
      <c r="L200" s="18"/>
      <c r="M200" s="168"/>
      <c r="N200" s="169" t="s">
        <v>34</v>
      </c>
      <c r="O200" s="170" t="n">
        <v>0</v>
      </c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R200" s="172" t="s">
        <v>178</v>
      </c>
      <c r="AT200" s="172" t="s">
        <v>179</v>
      </c>
      <c r="AU200" s="172" t="s">
        <v>77</v>
      </c>
      <c r="AY200" s="3" t="s">
        <v>177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77</v>
      </c>
      <c r="BK200" s="173" t="n">
        <f aca="false">ROUND(I200*H200,2)</f>
        <v>0</v>
      </c>
      <c r="BL200" s="3" t="s">
        <v>178</v>
      </c>
      <c r="BM200" s="172" t="s">
        <v>459</v>
      </c>
    </row>
    <row r="201" s="22" customFormat="true" ht="16.5" hidden="false" customHeight="true" outlineLevel="0" collapsed="false">
      <c r="A201" s="17"/>
      <c r="B201" s="160"/>
      <c r="C201" s="161" t="s">
        <v>69</v>
      </c>
      <c r="D201" s="161" t="s">
        <v>179</v>
      </c>
      <c r="E201" s="162" t="s">
        <v>1283</v>
      </c>
      <c r="F201" s="163" t="s">
        <v>1284</v>
      </c>
      <c r="G201" s="164" t="s">
        <v>1127</v>
      </c>
      <c r="H201" s="165" t="n">
        <v>12</v>
      </c>
      <c r="I201" s="166"/>
      <c r="J201" s="166" t="n">
        <f aca="false">ROUND(I201*H201,2)</f>
        <v>0</v>
      </c>
      <c r="K201" s="167"/>
      <c r="L201" s="18"/>
      <c r="M201" s="168"/>
      <c r="N201" s="169" t="s">
        <v>34</v>
      </c>
      <c r="O201" s="170" t="n">
        <v>0</v>
      </c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R201" s="172" t="s">
        <v>178</v>
      </c>
      <c r="AT201" s="172" t="s">
        <v>179</v>
      </c>
      <c r="AU201" s="172" t="s">
        <v>77</v>
      </c>
      <c r="AY201" s="3" t="s">
        <v>177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77</v>
      </c>
      <c r="BK201" s="173" t="n">
        <f aca="false">ROUND(I201*H201,2)</f>
        <v>0</v>
      </c>
      <c r="BL201" s="3" t="s">
        <v>178</v>
      </c>
      <c r="BM201" s="172" t="s">
        <v>462</v>
      </c>
    </row>
    <row r="202" s="22" customFormat="true" ht="16.5" hidden="false" customHeight="true" outlineLevel="0" collapsed="false">
      <c r="A202" s="17"/>
      <c r="B202" s="160"/>
      <c r="C202" s="161" t="s">
        <v>69</v>
      </c>
      <c r="D202" s="161" t="s">
        <v>179</v>
      </c>
      <c r="E202" s="162" t="s">
        <v>1285</v>
      </c>
      <c r="F202" s="163" t="s">
        <v>1286</v>
      </c>
      <c r="G202" s="164" t="s">
        <v>389</v>
      </c>
      <c r="H202" s="165" t="n">
        <v>1</v>
      </c>
      <c r="I202" s="166"/>
      <c r="J202" s="166" t="n">
        <f aca="false">ROUND(I202*H202,2)</f>
        <v>0</v>
      </c>
      <c r="K202" s="167"/>
      <c r="L202" s="18"/>
      <c r="M202" s="168"/>
      <c r="N202" s="169" t="s">
        <v>34</v>
      </c>
      <c r="O202" s="170" t="n">
        <v>0</v>
      </c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72" t="s">
        <v>178</v>
      </c>
      <c r="AT202" s="172" t="s">
        <v>179</v>
      </c>
      <c r="AU202" s="172" t="s">
        <v>77</v>
      </c>
      <c r="AY202" s="3" t="s">
        <v>177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77</v>
      </c>
      <c r="BK202" s="173" t="n">
        <f aca="false">ROUND(I202*H202,2)</f>
        <v>0</v>
      </c>
      <c r="BL202" s="3" t="s">
        <v>178</v>
      </c>
      <c r="BM202" s="172" t="s">
        <v>466</v>
      </c>
    </row>
    <row r="203" s="22" customFormat="true" ht="16.5" hidden="false" customHeight="true" outlineLevel="0" collapsed="false">
      <c r="A203" s="17"/>
      <c r="B203" s="160"/>
      <c r="C203" s="161" t="s">
        <v>69</v>
      </c>
      <c r="D203" s="161" t="s">
        <v>179</v>
      </c>
      <c r="E203" s="162" t="s">
        <v>1287</v>
      </c>
      <c r="F203" s="163" t="s">
        <v>1288</v>
      </c>
      <c r="G203" s="164" t="s">
        <v>389</v>
      </c>
      <c r="H203" s="165" t="n">
        <v>1</v>
      </c>
      <c r="I203" s="166"/>
      <c r="J203" s="166" t="n">
        <f aca="false">ROUND(I203*H203,2)</f>
        <v>0</v>
      </c>
      <c r="K203" s="167"/>
      <c r="L203" s="18"/>
      <c r="M203" s="168"/>
      <c r="N203" s="169" t="s">
        <v>34</v>
      </c>
      <c r="O203" s="170" t="n">
        <v>0</v>
      </c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R203" s="172" t="s">
        <v>178</v>
      </c>
      <c r="AT203" s="172" t="s">
        <v>179</v>
      </c>
      <c r="AU203" s="172" t="s">
        <v>77</v>
      </c>
      <c r="AY203" s="3" t="s">
        <v>177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77</v>
      </c>
      <c r="BK203" s="173" t="n">
        <f aca="false">ROUND(I203*H203,2)</f>
        <v>0</v>
      </c>
      <c r="BL203" s="3" t="s">
        <v>178</v>
      </c>
      <c r="BM203" s="172" t="s">
        <v>469</v>
      </c>
    </row>
    <row r="204" s="22" customFormat="true" ht="16.5" hidden="false" customHeight="true" outlineLevel="0" collapsed="false">
      <c r="A204" s="17"/>
      <c r="B204" s="160"/>
      <c r="C204" s="161" t="s">
        <v>69</v>
      </c>
      <c r="D204" s="161" t="s">
        <v>179</v>
      </c>
      <c r="E204" s="162" t="s">
        <v>1289</v>
      </c>
      <c r="F204" s="163" t="s">
        <v>1290</v>
      </c>
      <c r="G204" s="164" t="s">
        <v>389</v>
      </c>
      <c r="H204" s="165" t="n">
        <v>1</v>
      </c>
      <c r="I204" s="166"/>
      <c r="J204" s="166" t="n">
        <f aca="false">ROUND(I204*H204,2)</f>
        <v>0</v>
      </c>
      <c r="K204" s="167"/>
      <c r="L204" s="18"/>
      <c r="M204" s="168"/>
      <c r="N204" s="169" t="s">
        <v>34</v>
      </c>
      <c r="O204" s="170" t="n">
        <v>0</v>
      </c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72" t="s">
        <v>178</v>
      </c>
      <c r="AT204" s="172" t="s">
        <v>179</v>
      </c>
      <c r="AU204" s="172" t="s">
        <v>77</v>
      </c>
      <c r="AY204" s="3" t="s">
        <v>177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77</v>
      </c>
      <c r="BK204" s="173" t="n">
        <f aca="false">ROUND(I204*H204,2)</f>
        <v>0</v>
      </c>
      <c r="BL204" s="3" t="s">
        <v>178</v>
      </c>
      <c r="BM204" s="172" t="s">
        <v>473</v>
      </c>
    </row>
    <row r="205" s="149" customFormat="true" ht="25.9" hidden="false" customHeight="true" outlineLevel="0" collapsed="false">
      <c r="B205" s="150"/>
      <c r="D205" s="151" t="s">
        <v>68</v>
      </c>
      <c r="E205" s="152" t="s">
        <v>392</v>
      </c>
      <c r="F205" s="152"/>
      <c r="J205" s="153" t="n">
        <f aca="false">BK205</f>
        <v>0</v>
      </c>
      <c r="L205" s="150"/>
      <c r="M205" s="200"/>
      <c r="N205" s="201"/>
      <c r="O205" s="201"/>
      <c r="P205" s="202" t="n">
        <v>0</v>
      </c>
      <c r="Q205" s="201"/>
      <c r="R205" s="202" t="n">
        <v>0</v>
      </c>
      <c r="S205" s="201"/>
      <c r="T205" s="203" t="n">
        <v>0</v>
      </c>
      <c r="AR205" s="151" t="s">
        <v>77</v>
      </c>
      <c r="AT205" s="158" t="s">
        <v>68</v>
      </c>
      <c r="AU205" s="158" t="s">
        <v>69</v>
      </c>
      <c r="AY205" s="151" t="s">
        <v>177</v>
      </c>
      <c r="BK205" s="159" t="n">
        <v>0</v>
      </c>
    </row>
    <row r="206" s="22" customFormat="true" ht="6.95" hidden="false" customHeight="true" outlineLevel="0" collapsed="false">
      <c r="A206" s="17"/>
      <c r="B206" s="39"/>
      <c r="C206" s="40"/>
      <c r="D206" s="40"/>
      <c r="E206" s="40"/>
      <c r="F206" s="40"/>
      <c r="G206" s="40"/>
      <c r="H206" s="40"/>
      <c r="I206" s="40"/>
      <c r="J206" s="40"/>
      <c r="K206" s="40"/>
      <c r="L206" s="18"/>
      <c r="M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C129:K205"/>
  <mergeCells count="9">
    <mergeCell ref="L2:V2"/>
    <mergeCell ref="E7:H7"/>
    <mergeCell ref="E9:H9"/>
    <mergeCell ref="E18:H18"/>
    <mergeCell ref="E27:H27"/>
    <mergeCell ref="E85:H85"/>
    <mergeCell ref="E87:H87"/>
    <mergeCell ref="E120:H120"/>
    <mergeCell ref="E122:H12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3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65"/>
    <col collapsed="false" customWidth="true" hidden="true" outlineLevel="0" max="65" min="44" style="0" width="9.34"/>
    <col collapsed="false" customWidth="true" hidden="false" outlineLevel="0" max="1025" min="66" style="0" width="8.65"/>
  </cols>
  <sheetData>
    <row r="1" customFormat="false" ht="11.25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88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95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Družina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96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1291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1.25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3" t="str">
        <f aca="false">'Rekapitulace stavby'!AN8</f>
        <v>22. 2. 2021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9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23</v>
      </c>
      <c r="J15" s="14" t="str">
        <f aca="false">IF('Rekapitulace stavby'!AN11="","",'Rekapitulace stavby'!AN11)</f>
        <v/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24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23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25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23</v>
      </c>
      <c r="J21" s="14" t="str">
        <f aca="false">IF('Rekapitulace stavby'!AN17="","",'Rekapitulace stavby'!AN17)</f>
        <v/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27</v>
      </c>
      <c r="E23" s="17"/>
      <c r="F23" s="17"/>
      <c r="G23" s="17"/>
      <c r="H23" s="17"/>
      <c r="I23" s="13" t="s">
        <v>22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23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28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35" hidden="false" customHeight="true" outlineLevel="0" collapsed="false">
      <c r="A30" s="17"/>
      <c r="B30" s="18"/>
      <c r="C30" s="17"/>
      <c r="D30" s="109" t="s">
        <v>29</v>
      </c>
      <c r="E30" s="17"/>
      <c r="F30" s="17"/>
      <c r="G30" s="17"/>
      <c r="H30" s="17"/>
      <c r="I30" s="17"/>
      <c r="J30" s="110" t="n">
        <f aca="false">ROUND(J116,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5" hidden="false" customHeight="true" outlineLevel="0" collapsed="false">
      <c r="A32" s="17"/>
      <c r="B32" s="18"/>
      <c r="C32" s="17"/>
      <c r="D32" s="17"/>
      <c r="E32" s="17"/>
      <c r="F32" s="111" t="s">
        <v>31</v>
      </c>
      <c r="G32" s="17"/>
      <c r="H32" s="17"/>
      <c r="I32" s="111" t="s">
        <v>30</v>
      </c>
      <c r="J32" s="111" t="s">
        <v>32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5" hidden="false" customHeight="true" outlineLevel="0" collapsed="false">
      <c r="A33" s="17"/>
      <c r="B33" s="18"/>
      <c r="C33" s="17"/>
      <c r="D33" s="112" t="s">
        <v>33</v>
      </c>
      <c r="E33" s="13" t="s">
        <v>34</v>
      </c>
      <c r="F33" s="113" t="n">
        <f aca="false">ROUND((SUM(BE116:BE129)),  2)</f>
        <v>0</v>
      </c>
      <c r="G33" s="17"/>
      <c r="H33" s="17"/>
      <c r="I33" s="114" t="n">
        <v>0.21</v>
      </c>
      <c r="J33" s="113" t="n">
        <f aca="false">ROUND(((SUM(BE116:BE129))*I33),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5" hidden="false" customHeight="true" outlineLevel="0" collapsed="false">
      <c r="A34" s="17"/>
      <c r="B34" s="18"/>
      <c r="C34" s="17"/>
      <c r="D34" s="17"/>
      <c r="E34" s="13" t="s">
        <v>35</v>
      </c>
      <c r="F34" s="113" t="n">
        <f aca="false">ROUND((SUM(BF116:BF129)),  2)</f>
        <v>0</v>
      </c>
      <c r="G34" s="17"/>
      <c r="H34" s="17"/>
      <c r="I34" s="114" t="n">
        <v>0.15</v>
      </c>
      <c r="J34" s="113" t="n">
        <f aca="false">ROUND(((SUM(BF116:BF129))*I34),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5" hidden="true" customHeight="true" outlineLevel="0" collapsed="false">
      <c r="A35" s="17"/>
      <c r="B35" s="18"/>
      <c r="C35" s="17"/>
      <c r="D35" s="17"/>
      <c r="E35" s="13" t="s">
        <v>36</v>
      </c>
      <c r="F35" s="113" t="n">
        <f aca="false">ROUND((SUM(BG116:BG129)),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5" hidden="true" customHeight="true" outlineLevel="0" collapsed="false">
      <c r="A36" s="17"/>
      <c r="B36" s="18"/>
      <c r="C36" s="17"/>
      <c r="D36" s="17"/>
      <c r="E36" s="13" t="s">
        <v>37</v>
      </c>
      <c r="F36" s="113" t="n">
        <f aca="false">ROUND((SUM(BH116:BH129)),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5" hidden="true" customHeight="true" outlineLevel="0" collapsed="false">
      <c r="A37" s="17"/>
      <c r="B37" s="18"/>
      <c r="C37" s="17"/>
      <c r="D37" s="17"/>
      <c r="E37" s="13" t="s">
        <v>38</v>
      </c>
      <c r="F37" s="113" t="n">
        <f aca="false">ROUND((SUM(BI116:BI129)),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35" hidden="false" customHeight="true" outlineLevel="0" collapsed="false">
      <c r="A39" s="17"/>
      <c r="B39" s="18"/>
      <c r="C39" s="115"/>
      <c r="D39" s="116" t="s">
        <v>39</v>
      </c>
      <c r="E39" s="58"/>
      <c r="F39" s="58"/>
      <c r="G39" s="117" t="s">
        <v>40</v>
      </c>
      <c r="H39" s="118" t="s">
        <v>41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5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5" hidden="false" customHeight="true" outlineLevel="0" collapsed="false">
      <c r="B41" s="6"/>
      <c r="L41" s="6"/>
    </row>
    <row r="42" customFormat="false" ht="14.45" hidden="false" customHeight="true" outlineLevel="0" collapsed="false">
      <c r="B42" s="6"/>
      <c r="L42" s="6"/>
    </row>
    <row r="43" customFormat="false" ht="14.45" hidden="false" customHeight="true" outlineLevel="0" collapsed="false">
      <c r="B43" s="6"/>
      <c r="L43" s="6"/>
    </row>
    <row r="44" customFormat="false" ht="14.45" hidden="false" customHeight="true" outlineLevel="0" collapsed="false">
      <c r="B44" s="6"/>
      <c r="L44" s="6"/>
    </row>
    <row r="45" customFormat="false" ht="14.45" hidden="false" customHeight="true" outlineLevel="0" collapsed="false">
      <c r="B45" s="6"/>
      <c r="L45" s="6"/>
    </row>
    <row r="46" customFormat="false" ht="14.45" hidden="false" customHeight="true" outlineLevel="0" collapsed="false">
      <c r="B46" s="6"/>
      <c r="L46" s="6"/>
    </row>
    <row r="47" customFormat="false" ht="14.45" hidden="fals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34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34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1.25" hidden="false" customHeight="false" outlineLevel="0" collapsed="false">
      <c r="B60" s="6"/>
      <c r="L60" s="6"/>
    </row>
    <row r="61" s="22" customFormat="true" ht="12.75" hidden="false" customHeight="false" outlineLevel="0" collapsed="false">
      <c r="A61" s="17"/>
      <c r="B61" s="18"/>
      <c r="C61" s="17"/>
      <c r="D61" s="37" t="s">
        <v>44</v>
      </c>
      <c r="E61" s="20"/>
      <c r="F61" s="121" t="s">
        <v>45</v>
      </c>
      <c r="G61" s="37" t="s">
        <v>44</v>
      </c>
      <c r="H61" s="20"/>
      <c r="I61" s="20"/>
      <c r="J61" s="122" t="s">
        <v>45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A65" s="17"/>
      <c r="B65" s="18"/>
      <c r="C65" s="17"/>
      <c r="D65" s="35" t="s">
        <v>46</v>
      </c>
      <c r="E65" s="38"/>
      <c r="F65" s="38"/>
      <c r="G65" s="35" t="s">
        <v>47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A76" s="17"/>
      <c r="B76" s="18"/>
      <c r="C76" s="17"/>
      <c r="D76" s="37" t="s">
        <v>44</v>
      </c>
      <c r="E76" s="20"/>
      <c r="F76" s="121" t="s">
        <v>45</v>
      </c>
      <c r="G76" s="37" t="s">
        <v>44</v>
      </c>
      <c r="H76" s="20"/>
      <c r="I76" s="20"/>
      <c r="J76" s="122" t="s">
        <v>45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Družina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96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Objekt5 - Slaboproud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 </v>
      </c>
      <c r="G89" s="17"/>
      <c r="H89" s="17"/>
      <c r="I89" s="13" t="s">
        <v>19</v>
      </c>
      <c r="J89" s="103" t="str">
        <f aca="false">IF(J12="","",J12)</f>
        <v>22. 2. 2021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15.2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25</v>
      </c>
      <c r="J91" s="123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2" hidden="false" customHeight="true" outlineLevel="0" collapsed="false">
      <c r="A92" s="17"/>
      <c r="B92" s="18"/>
      <c r="C92" s="13" t="s">
        <v>24</v>
      </c>
      <c r="D92" s="17"/>
      <c r="E92" s="17"/>
      <c r="F92" s="14" t="str">
        <f aca="false">IF(E18="","",E18)</f>
        <v> </v>
      </c>
      <c r="G92" s="17"/>
      <c r="H92" s="17"/>
      <c r="I92" s="13" t="s">
        <v>27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5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25" hidden="false" customHeight="true" outlineLevel="0" collapsed="false">
      <c r="A94" s="17"/>
      <c r="B94" s="18"/>
      <c r="C94" s="124" t="s">
        <v>99</v>
      </c>
      <c r="D94" s="115"/>
      <c r="E94" s="115"/>
      <c r="F94" s="115"/>
      <c r="G94" s="115"/>
      <c r="H94" s="115"/>
      <c r="I94" s="115"/>
      <c r="J94" s="125" t="s">
        <v>100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5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9" hidden="false" customHeight="true" outlineLevel="0" collapsed="false">
      <c r="A96" s="17"/>
      <c r="B96" s="18"/>
      <c r="C96" s="126" t="s">
        <v>101</v>
      </c>
      <c r="D96" s="17"/>
      <c r="E96" s="17"/>
      <c r="F96" s="17"/>
      <c r="G96" s="17"/>
      <c r="H96" s="17"/>
      <c r="I96" s="17"/>
      <c r="J96" s="110" t="n">
        <f aca="false">J116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22" customFormat="true" ht="21.75" hidden="false" customHeight="true" outlineLevel="0" collapsed="false">
      <c r="A97" s="17"/>
      <c r="B97" s="18"/>
      <c r="C97" s="17"/>
      <c r="D97" s="17"/>
      <c r="E97" s="17"/>
      <c r="F97" s="17"/>
      <c r="G97" s="17"/>
      <c r="H97" s="17"/>
      <c r="I97" s="17"/>
      <c r="J97" s="17"/>
      <c r="K97" s="17"/>
      <c r="L97" s="34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</row>
    <row r="98" s="22" customFormat="true" ht="6.95" hidden="false" customHeight="true" outlineLevel="0" collapsed="false">
      <c r="A98" s="17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34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</row>
    <row r="102" s="22" customFormat="true" ht="6.95" hidden="false" customHeight="true" outlineLevel="0" collapsed="false">
      <c r="A102" s="17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4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</row>
    <row r="103" s="22" customFormat="true" ht="24.95" hidden="false" customHeight="true" outlineLevel="0" collapsed="false">
      <c r="A103" s="17"/>
      <c r="B103" s="18"/>
      <c r="C103" s="7" t="s">
        <v>163</v>
      </c>
      <c r="D103" s="17"/>
      <c r="E103" s="17"/>
      <c r="F103" s="17"/>
      <c r="G103" s="17"/>
      <c r="H103" s="17"/>
      <c r="I103" s="17"/>
      <c r="J103" s="17"/>
      <c r="K103" s="17"/>
      <c r="L103" s="34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s="22" customFormat="true" ht="6.95" hidden="false" customHeight="true" outlineLevel="0" collapsed="false">
      <c r="A104" s="17"/>
      <c r="B104" s="18"/>
      <c r="C104" s="17"/>
      <c r="D104" s="17"/>
      <c r="E104" s="17"/>
      <c r="F104" s="17"/>
      <c r="G104" s="17"/>
      <c r="H104" s="17"/>
      <c r="I104" s="17"/>
      <c r="J104" s="17"/>
      <c r="K104" s="17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s="22" customFormat="true" ht="12" hidden="false" customHeight="true" outlineLevel="0" collapsed="false">
      <c r="A105" s="17"/>
      <c r="B105" s="18"/>
      <c r="C105" s="13" t="s">
        <v>13</v>
      </c>
      <c r="D105" s="17"/>
      <c r="E105" s="17"/>
      <c r="F105" s="17"/>
      <c r="G105" s="17"/>
      <c r="H105" s="17"/>
      <c r="I105" s="17"/>
      <c r="J105" s="17"/>
      <c r="K105" s="17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s="22" customFormat="true" ht="16.5" hidden="false" customHeight="true" outlineLevel="0" collapsed="false">
      <c r="A106" s="17"/>
      <c r="B106" s="18"/>
      <c r="C106" s="17"/>
      <c r="D106" s="17"/>
      <c r="E106" s="101" t="str">
        <f aca="false">E7</f>
        <v>Družina</v>
      </c>
      <c r="F106" s="101"/>
      <c r="G106" s="101"/>
      <c r="H106" s="101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s="22" customFormat="true" ht="12" hidden="false" customHeight="true" outlineLevel="0" collapsed="false">
      <c r="A107" s="17"/>
      <c r="B107" s="18"/>
      <c r="C107" s="13" t="s">
        <v>96</v>
      </c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s="22" customFormat="true" ht="16.5" hidden="false" customHeight="true" outlineLevel="0" collapsed="false">
      <c r="A108" s="17"/>
      <c r="B108" s="18"/>
      <c r="C108" s="17"/>
      <c r="D108" s="17"/>
      <c r="E108" s="102" t="str">
        <f aca="false">E9</f>
        <v>Objekt5 - Slaboproud</v>
      </c>
      <c r="F108" s="102"/>
      <c r="G108" s="102"/>
      <c r="H108" s="102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="22" customFormat="true" ht="6.95" hidden="false" customHeight="true" outlineLevel="0" collapsed="false">
      <c r="A109" s="17"/>
      <c r="B109" s="18"/>
      <c r="C109" s="17"/>
      <c r="D109" s="17"/>
      <c r="E109" s="17"/>
      <c r="F109" s="17"/>
      <c r="G109" s="17"/>
      <c r="H109" s="17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="22" customFormat="true" ht="12" hidden="false" customHeight="true" outlineLevel="0" collapsed="false">
      <c r="A110" s="17"/>
      <c r="B110" s="18"/>
      <c r="C110" s="13" t="s">
        <v>17</v>
      </c>
      <c r="D110" s="17"/>
      <c r="E110" s="17"/>
      <c r="F110" s="14" t="str">
        <f aca="false">F12</f>
        <v> </v>
      </c>
      <c r="G110" s="17"/>
      <c r="H110" s="17"/>
      <c r="I110" s="13" t="s">
        <v>19</v>
      </c>
      <c r="J110" s="103" t="str">
        <f aca="false">IF(J12="","",J12)</f>
        <v>22. 2. 2021</v>
      </c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="22" customFormat="true" ht="6.95" hidden="false" customHeight="true" outlineLevel="0" collapsed="false">
      <c r="A111" s="17"/>
      <c r="B111" s="18"/>
      <c r="C111" s="17"/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15.2" hidden="false" customHeight="true" outlineLevel="0" collapsed="false">
      <c r="A112" s="17"/>
      <c r="B112" s="18"/>
      <c r="C112" s="13" t="s">
        <v>21</v>
      </c>
      <c r="D112" s="17"/>
      <c r="E112" s="17"/>
      <c r="F112" s="14" t="str">
        <f aca="false">E15</f>
        <v> </v>
      </c>
      <c r="G112" s="17"/>
      <c r="H112" s="17"/>
      <c r="I112" s="13" t="s">
        <v>25</v>
      </c>
      <c r="J112" s="123" t="str">
        <f aca="false">E21</f>
        <v> </v>
      </c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15.2" hidden="false" customHeight="true" outlineLevel="0" collapsed="false">
      <c r="A113" s="17"/>
      <c r="B113" s="18"/>
      <c r="C113" s="13" t="s">
        <v>24</v>
      </c>
      <c r="D113" s="17"/>
      <c r="E113" s="17"/>
      <c r="F113" s="14" t="str">
        <f aca="false">IF(E18="","",E18)</f>
        <v> </v>
      </c>
      <c r="G113" s="17"/>
      <c r="H113" s="17"/>
      <c r="I113" s="13" t="s">
        <v>27</v>
      </c>
      <c r="J113" s="123" t="str">
        <f aca="false">E24</f>
        <v> 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10.35" hidden="false" customHeight="true" outlineLevel="0" collapsed="false">
      <c r="A114" s="17"/>
      <c r="B114" s="18"/>
      <c r="C114" s="17"/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144" customFormat="true" ht="29.25" hidden="false" customHeight="true" outlineLevel="0" collapsed="false">
      <c r="A115" s="137"/>
      <c r="B115" s="138"/>
      <c r="C115" s="139" t="s">
        <v>164</v>
      </c>
      <c r="D115" s="140" t="s">
        <v>54</v>
      </c>
      <c r="E115" s="140" t="s">
        <v>50</v>
      </c>
      <c r="F115" s="140" t="s">
        <v>51</v>
      </c>
      <c r="G115" s="140" t="s">
        <v>165</v>
      </c>
      <c r="H115" s="140" t="s">
        <v>166</v>
      </c>
      <c r="I115" s="140" t="s">
        <v>167</v>
      </c>
      <c r="J115" s="141" t="s">
        <v>100</v>
      </c>
      <c r="K115" s="142" t="s">
        <v>168</v>
      </c>
      <c r="L115" s="143"/>
      <c r="M115" s="63"/>
      <c r="N115" s="64" t="s">
        <v>33</v>
      </c>
      <c r="O115" s="64" t="s">
        <v>169</v>
      </c>
      <c r="P115" s="64" t="s">
        <v>170</v>
      </c>
      <c r="Q115" s="64" t="s">
        <v>171</v>
      </c>
      <c r="R115" s="64" t="s">
        <v>172</v>
      </c>
      <c r="S115" s="64" t="s">
        <v>173</v>
      </c>
      <c r="T115" s="65" t="s">
        <v>174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="22" customFormat="true" ht="22.9" hidden="false" customHeight="true" outlineLevel="0" collapsed="false">
      <c r="A116" s="17"/>
      <c r="B116" s="18"/>
      <c r="C116" s="71" t="s">
        <v>175</v>
      </c>
      <c r="D116" s="17"/>
      <c r="E116" s="17"/>
      <c r="F116" s="17"/>
      <c r="G116" s="17"/>
      <c r="H116" s="17"/>
      <c r="I116" s="17"/>
      <c r="J116" s="145" t="n">
        <f aca="false">BK116</f>
        <v>0</v>
      </c>
      <c r="K116" s="17"/>
      <c r="L116" s="18"/>
      <c r="M116" s="66"/>
      <c r="N116" s="53"/>
      <c r="O116" s="67"/>
      <c r="P116" s="146" t="n">
        <f aca="false">SUM(P117:P129)</f>
        <v>0</v>
      </c>
      <c r="Q116" s="67"/>
      <c r="R116" s="146" t="n">
        <f aca="false">SUM(R117:R129)</f>
        <v>0</v>
      </c>
      <c r="S116" s="67"/>
      <c r="T116" s="147" t="n">
        <f aca="false">SUM(T117:T129)</f>
        <v>0</v>
      </c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T116" s="3" t="s">
        <v>68</v>
      </c>
      <c r="AU116" s="3" t="s">
        <v>102</v>
      </c>
      <c r="BK116" s="148" t="n">
        <f aca="false">SUM(BK117:BK129)</f>
        <v>0</v>
      </c>
    </row>
    <row r="117" s="22" customFormat="true" ht="44.25" hidden="false" customHeight="true" outlineLevel="0" collapsed="false">
      <c r="A117" s="17"/>
      <c r="B117" s="160"/>
      <c r="C117" s="161" t="s">
        <v>69</v>
      </c>
      <c r="D117" s="161" t="s">
        <v>179</v>
      </c>
      <c r="E117" s="162" t="s">
        <v>1287</v>
      </c>
      <c r="F117" s="163" t="s">
        <v>1292</v>
      </c>
      <c r="G117" s="164" t="s">
        <v>389</v>
      </c>
      <c r="H117" s="165" t="n">
        <v>2</v>
      </c>
      <c r="I117" s="166"/>
      <c r="J117" s="166" t="n">
        <f aca="false">ROUND(I117*H117,2)</f>
        <v>0</v>
      </c>
      <c r="K117" s="167"/>
      <c r="L117" s="18"/>
      <c r="M117" s="168"/>
      <c r="N117" s="169" t="s">
        <v>34</v>
      </c>
      <c r="O117" s="170" t="n">
        <v>0</v>
      </c>
      <c r="P117" s="170" t="n">
        <f aca="false">O117*H117</f>
        <v>0</v>
      </c>
      <c r="Q117" s="170" t="n">
        <v>0</v>
      </c>
      <c r="R117" s="170" t="n">
        <f aca="false">Q117*H117</f>
        <v>0</v>
      </c>
      <c r="S117" s="170" t="n">
        <v>0</v>
      </c>
      <c r="T117" s="171" t="n">
        <f aca="false">S117*H117</f>
        <v>0</v>
      </c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R117" s="172" t="s">
        <v>178</v>
      </c>
      <c r="AT117" s="172" t="s">
        <v>179</v>
      </c>
      <c r="AU117" s="172" t="s">
        <v>69</v>
      </c>
      <c r="AY117" s="3" t="s">
        <v>177</v>
      </c>
      <c r="BE117" s="173" t="n">
        <f aca="false">IF(N117="základní",J117,0)</f>
        <v>0</v>
      </c>
      <c r="BF117" s="173" t="n">
        <f aca="false">IF(N117="snížená",J117,0)</f>
        <v>0</v>
      </c>
      <c r="BG117" s="173" t="n">
        <f aca="false">IF(N117="zákl. přenesená",J117,0)</f>
        <v>0</v>
      </c>
      <c r="BH117" s="173" t="n">
        <f aca="false">IF(N117="sníž. přenesená",J117,0)</f>
        <v>0</v>
      </c>
      <c r="BI117" s="173" t="n">
        <f aca="false">IF(N117="nulová",J117,0)</f>
        <v>0</v>
      </c>
      <c r="BJ117" s="3" t="s">
        <v>77</v>
      </c>
      <c r="BK117" s="173" t="n">
        <f aca="false">ROUND(I117*H117,2)</f>
        <v>0</v>
      </c>
      <c r="BL117" s="3" t="s">
        <v>178</v>
      </c>
      <c r="BM117" s="172" t="s">
        <v>79</v>
      </c>
    </row>
    <row r="118" s="22" customFormat="true" ht="16.5" hidden="false" customHeight="true" outlineLevel="0" collapsed="false">
      <c r="A118" s="17"/>
      <c r="B118" s="160"/>
      <c r="C118" s="161" t="s">
        <v>69</v>
      </c>
      <c r="D118" s="161" t="s">
        <v>179</v>
      </c>
      <c r="E118" s="162" t="s">
        <v>1289</v>
      </c>
      <c r="F118" s="163" t="s">
        <v>1293</v>
      </c>
      <c r="G118" s="164" t="s">
        <v>767</v>
      </c>
      <c r="H118" s="165" t="n">
        <v>2</v>
      </c>
      <c r="I118" s="166"/>
      <c r="J118" s="166" t="n">
        <f aca="false">ROUND(I118*H118,2)</f>
        <v>0</v>
      </c>
      <c r="K118" s="167"/>
      <c r="L118" s="18"/>
      <c r="M118" s="168"/>
      <c r="N118" s="169" t="s">
        <v>34</v>
      </c>
      <c r="O118" s="170" t="n">
        <v>0</v>
      </c>
      <c r="P118" s="170" t="n">
        <f aca="false">O118*H118</f>
        <v>0</v>
      </c>
      <c r="Q118" s="170" t="n">
        <v>0</v>
      </c>
      <c r="R118" s="170" t="n">
        <f aca="false">Q118*H118</f>
        <v>0</v>
      </c>
      <c r="S118" s="170" t="n">
        <v>0</v>
      </c>
      <c r="T118" s="171" t="n">
        <f aca="false">S118*H118</f>
        <v>0</v>
      </c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R118" s="172" t="s">
        <v>178</v>
      </c>
      <c r="AT118" s="172" t="s">
        <v>179</v>
      </c>
      <c r="AU118" s="172" t="s">
        <v>69</v>
      </c>
      <c r="AY118" s="3" t="s">
        <v>177</v>
      </c>
      <c r="BE118" s="173" t="n">
        <f aca="false">IF(N118="základní",J118,0)</f>
        <v>0</v>
      </c>
      <c r="BF118" s="173" t="n">
        <f aca="false">IF(N118="snížená",J118,0)</f>
        <v>0</v>
      </c>
      <c r="BG118" s="173" t="n">
        <f aca="false">IF(N118="zákl. přenesená",J118,0)</f>
        <v>0</v>
      </c>
      <c r="BH118" s="173" t="n">
        <f aca="false">IF(N118="sníž. přenesená",J118,0)</f>
        <v>0</v>
      </c>
      <c r="BI118" s="173" t="n">
        <f aca="false">IF(N118="nulová",J118,0)</f>
        <v>0</v>
      </c>
      <c r="BJ118" s="3" t="s">
        <v>77</v>
      </c>
      <c r="BK118" s="173" t="n">
        <f aca="false">ROUND(I118*H118,2)</f>
        <v>0</v>
      </c>
      <c r="BL118" s="3" t="s">
        <v>178</v>
      </c>
      <c r="BM118" s="172" t="s">
        <v>178</v>
      </c>
    </row>
    <row r="119" s="22" customFormat="true" ht="21.75" hidden="false" customHeight="true" outlineLevel="0" collapsed="false">
      <c r="A119" s="17"/>
      <c r="B119" s="160"/>
      <c r="C119" s="161" t="s">
        <v>69</v>
      </c>
      <c r="D119" s="161" t="s">
        <v>179</v>
      </c>
      <c r="E119" s="162" t="s">
        <v>1294</v>
      </c>
      <c r="F119" s="163" t="s">
        <v>1295</v>
      </c>
      <c r="G119" s="164" t="s">
        <v>767</v>
      </c>
      <c r="H119" s="165" t="n">
        <v>4</v>
      </c>
      <c r="I119" s="166"/>
      <c r="J119" s="166" t="n">
        <f aca="false">ROUND(I119*H119,2)</f>
        <v>0</v>
      </c>
      <c r="K119" s="167"/>
      <c r="L119" s="18"/>
      <c r="M119" s="168"/>
      <c r="N119" s="169" t="s">
        <v>34</v>
      </c>
      <c r="O119" s="170" t="n">
        <v>0</v>
      </c>
      <c r="P119" s="170" t="n">
        <f aca="false">O119*H119</f>
        <v>0</v>
      </c>
      <c r="Q119" s="170" t="n">
        <v>0</v>
      </c>
      <c r="R119" s="170" t="n">
        <f aca="false">Q119*H119</f>
        <v>0</v>
      </c>
      <c r="S119" s="170" t="n">
        <v>0</v>
      </c>
      <c r="T119" s="171" t="n">
        <f aca="false">S119*H119</f>
        <v>0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R119" s="172" t="s">
        <v>178</v>
      </c>
      <c r="AT119" s="172" t="s">
        <v>179</v>
      </c>
      <c r="AU119" s="172" t="s">
        <v>69</v>
      </c>
      <c r="AY119" s="3" t="s">
        <v>177</v>
      </c>
      <c r="BE119" s="173" t="n">
        <f aca="false">IF(N119="základní",J119,0)</f>
        <v>0</v>
      </c>
      <c r="BF119" s="173" t="n">
        <f aca="false">IF(N119="snížená",J119,0)</f>
        <v>0</v>
      </c>
      <c r="BG119" s="173" t="n">
        <f aca="false">IF(N119="zákl. přenesená",J119,0)</f>
        <v>0</v>
      </c>
      <c r="BH119" s="173" t="n">
        <f aca="false">IF(N119="sníž. přenesená",J119,0)</f>
        <v>0</v>
      </c>
      <c r="BI119" s="173" t="n">
        <f aca="false">IF(N119="nulová",J119,0)</f>
        <v>0</v>
      </c>
      <c r="BJ119" s="3" t="s">
        <v>77</v>
      </c>
      <c r="BK119" s="173" t="n">
        <f aca="false">ROUND(I119*H119,2)</f>
        <v>0</v>
      </c>
      <c r="BL119" s="3" t="s">
        <v>178</v>
      </c>
      <c r="BM119" s="172" t="s">
        <v>191</v>
      </c>
    </row>
    <row r="120" s="22" customFormat="true" ht="21.75" hidden="false" customHeight="true" outlineLevel="0" collapsed="false">
      <c r="A120" s="17"/>
      <c r="B120" s="160"/>
      <c r="C120" s="161" t="s">
        <v>69</v>
      </c>
      <c r="D120" s="161" t="s">
        <v>179</v>
      </c>
      <c r="E120" s="162" t="s">
        <v>1296</v>
      </c>
      <c r="F120" s="163" t="s">
        <v>1297</v>
      </c>
      <c r="G120" s="164" t="s">
        <v>767</v>
      </c>
      <c r="H120" s="165" t="n">
        <v>7</v>
      </c>
      <c r="I120" s="166"/>
      <c r="J120" s="166" t="n">
        <f aca="false">ROUND(I120*H120,2)</f>
        <v>0</v>
      </c>
      <c r="K120" s="167"/>
      <c r="L120" s="18"/>
      <c r="M120" s="168"/>
      <c r="N120" s="169" t="s">
        <v>34</v>
      </c>
      <c r="O120" s="170" t="n">
        <v>0</v>
      </c>
      <c r="P120" s="170" t="n">
        <f aca="false">O120*H120</f>
        <v>0</v>
      </c>
      <c r="Q120" s="170" t="n">
        <v>0</v>
      </c>
      <c r="R120" s="170" t="n">
        <f aca="false">Q120*H120</f>
        <v>0</v>
      </c>
      <c r="S120" s="170" t="n">
        <v>0</v>
      </c>
      <c r="T120" s="171" t="n">
        <f aca="false">S120*H120</f>
        <v>0</v>
      </c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R120" s="172" t="s">
        <v>178</v>
      </c>
      <c r="AT120" s="172" t="s">
        <v>179</v>
      </c>
      <c r="AU120" s="172" t="s">
        <v>69</v>
      </c>
      <c r="AY120" s="3" t="s">
        <v>177</v>
      </c>
      <c r="BE120" s="173" t="n">
        <f aca="false">IF(N120="základní",J120,0)</f>
        <v>0</v>
      </c>
      <c r="BF120" s="173" t="n">
        <f aca="false">IF(N120="snížená",J120,0)</f>
        <v>0</v>
      </c>
      <c r="BG120" s="173" t="n">
        <f aca="false">IF(N120="zákl. přenesená",J120,0)</f>
        <v>0</v>
      </c>
      <c r="BH120" s="173" t="n">
        <f aca="false">IF(N120="sníž. přenesená",J120,0)</f>
        <v>0</v>
      </c>
      <c r="BI120" s="173" t="n">
        <f aca="false">IF(N120="nulová",J120,0)</f>
        <v>0</v>
      </c>
      <c r="BJ120" s="3" t="s">
        <v>77</v>
      </c>
      <c r="BK120" s="173" t="n">
        <f aca="false">ROUND(I120*H120,2)</f>
        <v>0</v>
      </c>
      <c r="BL120" s="3" t="s">
        <v>178</v>
      </c>
      <c r="BM120" s="172" t="s">
        <v>197</v>
      </c>
    </row>
    <row r="121" s="22" customFormat="true" ht="16.5" hidden="false" customHeight="true" outlineLevel="0" collapsed="false">
      <c r="A121" s="17"/>
      <c r="B121" s="160"/>
      <c r="C121" s="161" t="s">
        <v>69</v>
      </c>
      <c r="D121" s="161" t="s">
        <v>179</v>
      </c>
      <c r="E121" s="162" t="s">
        <v>1298</v>
      </c>
      <c r="F121" s="163" t="s">
        <v>1299</v>
      </c>
      <c r="G121" s="164" t="s">
        <v>767</v>
      </c>
      <c r="H121" s="165" t="n">
        <v>2</v>
      </c>
      <c r="I121" s="166"/>
      <c r="J121" s="166" t="n">
        <f aca="false">ROUND(I121*H121,2)</f>
        <v>0</v>
      </c>
      <c r="K121" s="167"/>
      <c r="L121" s="18"/>
      <c r="M121" s="168"/>
      <c r="N121" s="169" t="s">
        <v>34</v>
      </c>
      <c r="O121" s="170" t="n">
        <v>0</v>
      </c>
      <c r="P121" s="170" t="n">
        <f aca="false">O121*H121</f>
        <v>0</v>
      </c>
      <c r="Q121" s="170" t="n">
        <v>0</v>
      </c>
      <c r="R121" s="170" t="n">
        <f aca="false">Q121*H121</f>
        <v>0</v>
      </c>
      <c r="S121" s="170" t="n">
        <v>0</v>
      </c>
      <c r="T121" s="171" t="n">
        <f aca="false">S121*H121</f>
        <v>0</v>
      </c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R121" s="172" t="s">
        <v>178</v>
      </c>
      <c r="AT121" s="172" t="s">
        <v>179</v>
      </c>
      <c r="AU121" s="172" t="s">
        <v>69</v>
      </c>
      <c r="AY121" s="3" t="s">
        <v>177</v>
      </c>
      <c r="BE121" s="173" t="n">
        <f aca="false">IF(N121="základní",J121,0)</f>
        <v>0</v>
      </c>
      <c r="BF121" s="173" t="n">
        <f aca="false">IF(N121="snížená",J121,0)</f>
        <v>0</v>
      </c>
      <c r="BG121" s="173" t="n">
        <f aca="false">IF(N121="zákl. přenesená",J121,0)</f>
        <v>0</v>
      </c>
      <c r="BH121" s="173" t="n">
        <f aca="false">IF(N121="sníž. přenesená",J121,0)</f>
        <v>0</v>
      </c>
      <c r="BI121" s="173" t="n">
        <f aca="false">IF(N121="nulová",J121,0)</f>
        <v>0</v>
      </c>
      <c r="BJ121" s="3" t="s">
        <v>77</v>
      </c>
      <c r="BK121" s="173" t="n">
        <f aca="false">ROUND(I121*H121,2)</f>
        <v>0</v>
      </c>
      <c r="BL121" s="3" t="s">
        <v>178</v>
      </c>
      <c r="BM121" s="172" t="s">
        <v>200</v>
      </c>
    </row>
    <row r="122" s="22" customFormat="true" ht="16.5" hidden="false" customHeight="true" outlineLevel="0" collapsed="false">
      <c r="A122" s="17"/>
      <c r="B122" s="160"/>
      <c r="C122" s="161" t="s">
        <v>69</v>
      </c>
      <c r="D122" s="161" t="s">
        <v>179</v>
      </c>
      <c r="E122" s="162" t="s">
        <v>1300</v>
      </c>
      <c r="F122" s="163" t="s">
        <v>1301</v>
      </c>
      <c r="G122" s="164" t="s">
        <v>767</v>
      </c>
      <c r="H122" s="165" t="n">
        <v>1</v>
      </c>
      <c r="I122" s="166"/>
      <c r="J122" s="166" t="n">
        <f aca="false">ROUND(I122*H122,2)</f>
        <v>0</v>
      </c>
      <c r="K122" s="167"/>
      <c r="L122" s="18"/>
      <c r="M122" s="168"/>
      <c r="N122" s="169" t="s">
        <v>34</v>
      </c>
      <c r="O122" s="170" t="n">
        <v>0</v>
      </c>
      <c r="P122" s="170" t="n">
        <f aca="false">O122*H122</f>
        <v>0</v>
      </c>
      <c r="Q122" s="170" t="n">
        <v>0</v>
      </c>
      <c r="R122" s="170" t="n">
        <f aca="false">Q122*H122</f>
        <v>0</v>
      </c>
      <c r="S122" s="170" t="n">
        <v>0</v>
      </c>
      <c r="T122" s="171" t="n">
        <f aca="false">S122*H122</f>
        <v>0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R122" s="172" t="s">
        <v>178</v>
      </c>
      <c r="AT122" s="172" t="s">
        <v>179</v>
      </c>
      <c r="AU122" s="172" t="s">
        <v>69</v>
      </c>
      <c r="AY122" s="3" t="s">
        <v>177</v>
      </c>
      <c r="BE122" s="173" t="n">
        <f aca="false">IF(N122="základní",J122,0)</f>
        <v>0</v>
      </c>
      <c r="BF122" s="173" t="n">
        <f aca="false">IF(N122="snížená",J122,0)</f>
        <v>0</v>
      </c>
      <c r="BG122" s="173" t="n">
        <f aca="false">IF(N122="zákl. přenesená",J122,0)</f>
        <v>0</v>
      </c>
      <c r="BH122" s="173" t="n">
        <f aca="false">IF(N122="sníž. přenesená",J122,0)</f>
        <v>0</v>
      </c>
      <c r="BI122" s="173" t="n">
        <f aca="false">IF(N122="nulová",J122,0)</f>
        <v>0</v>
      </c>
      <c r="BJ122" s="3" t="s">
        <v>77</v>
      </c>
      <c r="BK122" s="173" t="n">
        <f aca="false">ROUND(I122*H122,2)</f>
        <v>0</v>
      </c>
      <c r="BL122" s="3" t="s">
        <v>178</v>
      </c>
      <c r="BM122" s="172" t="s">
        <v>204</v>
      </c>
    </row>
    <row r="123" s="22" customFormat="true" ht="33" hidden="false" customHeight="true" outlineLevel="0" collapsed="false">
      <c r="A123" s="17"/>
      <c r="B123" s="160"/>
      <c r="C123" s="161" t="s">
        <v>69</v>
      </c>
      <c r="D123" s="161" t="s">
        <v>179</v>
      </c>
      <c r="E123" s="162" t="s">
        <v>1302</v>
      </c>
      <c r="F123" s="163" t="s">
        <v>1303</v>
      </c>
      <c r="G123" s="164" t="s">
        <v>767</v>
      </c>
      <c r="H123" s="165" t="n">
        <v>2</v>
      </c>
      <c r="I123" s="166"/>
      <c r="J123" s="166" t="n">
        <f aca="false">ROUND(I123*H123,2)</f>
        <v>0</v>
      </c>
      <c r="K123" s="167"/>
      <c r="L123" s="18"/>
      <c r="M123" s="168"/>
      <c r="N123" s="169" t="s">
        <v>34</v>
      </c>
      <c r="O123" s="170" t="n">
        <v>0</v>
      </c>
      <c r="P123" s="170" t="n">
        <f aca="false">O123*H123</f>
        <v>0</v>
      </c>
      <c r="Q123" s="170" t="n">
        <v>0</v>
      </c>
      <c r="R123" s="170" t="n">
        <f aca="false">Q123*H123</f>
        <v>0</v>
      </c>
      <c r="S123" s="170" t="n">
        <v>0</v>
      </c>
      <c r="T123" s="171" t="n">
        <f aca="false">S123*H123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172" t="s">
        <v>178</v>
      </c>
      <c r="AT123" s="172" t="s">
        <v>179</v>
      </c>
      <c r="AU123" s="172" t="s">
        <v>69</v>
      </c>
      <c r="AY123" s="3" t="s">
        <v>177</v>
      </c>
      <c r="BE123" s="173" t="n">
        <f aca="false">IF(N123="základní",J123,0)</f>
        <v>0</v>
      </c>
      <c r="BF123" s="173" t="n">
        <f aca="false">IF(N123="snížená",J123,0)</f>
        <v>0</v>
      </c>
      <c r="BG123" s="173" t="n">
        <f aca="false">IF(N123="zákl. přenesená",J123,0)</f>
        <v>0</v>
      </c>
      <c r="BH123" s="173" t="n">
        <f aca="false">IF(N123="sníž. přenesená",J123,0)</f>
        <v>0</v>
      </c>
      <c r="BI123" s="173" t="n">
        <f aca="false">IF(N123="nulová",J123,0)</f>
        <v>0</v>
      </c>
      <c r="BJ123" s="3" t="s">
        <v>77</v>
      </c>
      <c r="BK123" s="173" t="n">
        <f aca="false">ROUND(I123*H123,2)</f>
        <v>0</v>
      </c>
      <c r="BL123" s="3" t="s">
        <v>178</v>
      </c>
      <c r="BM123" s="172" t="s">
        <v>207</v>
      </c>
    </row>
    <row r="124" s="22" customFormat="true" ht="21.75" hidden="false" customHeight="true" outlineLevel="0" collapsed="false">
      <c r="A124" s="17"/>
      <c r="B124" s="160"/>
      <c r="C124" s="161" t="s">
        <v>69</v>
      </c>
      <c r="D124" s="161" t="s">
        <v>179</v>
      </c>
      <c r="E124" s="162" t="s">
        <v>1177</v>
      </c>
      <c r="F124" s="163" t="s">
        <v>1178</v>
      </c>
      <c r="G124" s="164" t="s">
        <v>531</v>
      </c>
      <c r="H124" s="165" t="n">
        <v>110</v>
      </c>
      <c r="I124" s="166"/>
      <c r="J124" s="166" t="n">
        <f aca="false">ROUND(I124*H124,2)</f>
        <v>0</v>
      </c>
      <c r="K124" s="167"/>
      <c r="L124" s="18"/>
      <c r="M124" s="168"/>
      <c r="N124" s="169" t="s">
        <v>34</v>
      </c>
      <c r="O124" s="170" t="n">
        <v>0</v>
      </c>
      <c r="P124" s="170" t="n">
        <f aca="false">O124*H124</f>
        <v>0</v>
      </c>
      <c r="Q124" s="170" t="n">
        <v>0</v>
      </c>
      <c r="R124" s="170" t="n">
        <f aca="false">Q124*H124</f>
        <v>0</v>
      </c>
      <c r="S124" s="170" t="n">
        <v>0</v>
      </c>
      <c r="T124" s="171" t="n">
        <f aca="false">S124*H124</f>
        <v>0</v>
      </c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R124" s="172" t="s">
        <v>178</v>
      </c>
      <c r="AT124" s="172" t="s">
        <v>179</v>
      </c>
      <c r="AU124" s="172" t="s">
        <v>69</v>
      </c>
      <c r="AY124" s="3" t="s">
        <v>177</v>
      </c>
      <c r="BE124" s="173" t="n">
        <f aca="false">IF(N124="základní",J124,0)</f>
        <v>0</v>
      </c>
      <c r="BF124" s="173" t="n">
        <f aca="false">IF(N124="snížená",J124,0)</f>
        <v>0</v>
      </c>
      <c r="BG124" s="173" t="n">
        <f aca="false">IF(N124="zákl. přenesená",J124,0)</f>
        <v>0</v>
      </c>
      <c r="BH124" s="173" t="n">
        <f aca="false">IF(N124="sníž. přenesená",J124,0)</f>
        <v>0</v>
      </c>
      <c r="BI124" s="173" t="n">
        <f aca="false">IF(N124="nulová",J124,0)</f>
        <v>0</v>
      </c>
      <c r="BJ124" s="3" t="s">
        <v>77</v>
      </c>
      <c r="BK124" s="173" t="n">
        <f aca="false">ROUND(I124*H124,2)</f>
        <v>0</v>
      </c>
      <c r="BL124" s="3" t="s">
        <v>178</v>
      </c>
      <c r="BM124" s="172" t="s">
        <v>214</v>
      </c>
    </row>
    <row r="125" s="22" customFormat="true" ht="16.5" hidden="false" customHeight="true" outlineLevel="0" collapsed="false">
      <c r="A125" s="17"/>
      <c r="B125" s="160"/>
      <c r="C125" s="161" t="s">
        <v>69</v>
      </c>
      <c r="D125" s="161" t="s">
        <v>179</v>
      </c>
      <c r="E125" s="162" t="s">
        <v>1304</v>
      </c>
      <c r="F125" s="163" t="s">
        <v>1305</v>
      </c>
      <c r="G125" s="164" t="s">
        <v>531</v>
      </c>
      <c r="H125" s="165" t="n">
        <v>135</v>
      </c>
      <c r="I125" s="166"/>
      <c r="J125" s="166" t="n">
        <f aca="false">ROUND(I125*H125,2)</f>
        <v>0</v>
      </c>
      <c r="K125" s="167"/>
      <c r="L125" s="18"/>
      <c r="M125" s="168"/>
      <c r="N125" s="169" t="s">
        <v>34</v>
      </c>
      <c r="O125" s="170" t="n">
        <v>0</v>
      </c>
      <c r="P125" s="170" t="n">
        <f aca="false">O125*H125</f>
        <v>0</v>
      </c>
      <c r="Q125" s="170" t="n">
        <v>0</v>
      </c>
      <c r="R125" s="170" t="n">
        <f aca="false">Q125*H125</f>
        <v>0</v>
      </c>
      <c r="S125" s="170" t="n">
        <v>0</v>
      </c>
      <c r="T125" s="171" t="n">
        <f aca="false"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72" t="s">
        <v>178</v>
      </c>
      <c r="AT125" s="172" t="s">
        <v>179</v>
      </c>
      <c r="AU125" s="172" t="s">
        <v>69</v>
      </c>
      <c r="AY125" s="3" t="s">
        <v>177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3" t="s">
        <v>77</v>
      </c>
      <c r="BK125" s="173" t="n">
        <f aca="false">ROUND(I125*H125,2)</f>
        <v>0</v>
      </c>
      <c r="BL125" s="3" t="s">
        <v>178</v>
      </c>
      <c r="BM125" s="172" t="s">
        <v>220</v>
      </c>
    </row>
    <row r="126" s="22" customFormat="true" ht="16.5" hidden="false" customHeight="true" outlineLevel="0" collapsed="false">
      <c r="A126" s="17"/>
      <c r="B126" s="160"/>
      <c r="C126" s="161" t="s">
        <v>69</v>
      </c>
      <c r="D126" s="161" t="s">
        <v>179</v>
      </c>
      <c r="E126" s="162" t="s">
        <v>1306</v>
      </c>
      <c r="F126" s="163" t="s">
        <v>1307</v>
      </c>
      <c r="G126" s="164" t="s">
        <v>531</v>
      </c>
      <c r="H126" s="165" t="n">
        <v>145</v>
      </c>
      <c r="I126" s="166"/>
      <c r="J126" s="166" t="n">
        <f aca="false">ROUND(I126*H126,2)</f>
        <v>0</v>
      </c>
      <c r="K126" s="167"/>
      <c r="L126" s="18"/>
      <c r="M126" s="168"/>
      <c r="N126" s="169" t="s">
        <v>34</v>
      </c>
      <c r="O126" s="170" t="n">
        <v>0</v>
      </c>
      <c r="P126" s="170" t="n">
        <f aca="false">O126*H126</f>
        <v>0</v>
      </c>
      <c r="Q126" s="170" t="n">
        <v>0</v>
      </c>
      <c r="R126" s="170" t="n">
        <f aca="false">Q126*H126</f>
        <v>0</v>
      </c>
      <c r="S126" s="170" t="n">
        <v>0</v>
      </c>
      <c r="T126" s="171" t="n">
        <f aca="false">S126*H126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172" t="s">
        <v>178</v>
      </c>
      <c r="AT126" s="172" t="s">
        <v>179</v>
      </c>
      <c r="AU126" s="172" t="s">
        <v>69</v>
      </c>
      <c r="AY126" s="3" t="s">
        <v>177</v>
      </c>
      <c r="BE126" s="173" t="n">
        <f aca="false">IF(N126="základní",J126,0)</f>
        <v>0</v>
      </c>
      <c r="BF126" s="173" t="n">
        <f aca="false">IF(N126="snížená",J126,0)</f>
        <v>0</v>
      </c>
      <c r="BG126" s="173" t="n">
        <f aca="false">IF(N126="zákl. přenesená",J126,0)</f>
        <v>0</v>
      </c>
      <c r="BH126" s="173" t="n">
        <f aca="false">IF(N126="sníž. přenesená",J126,0)</f>
        <v>0</v>
      </c>
      <c r="BI126" s="173" t="n">
        <f aca="false">IF(N126="nulová",J126,0)</f>
        <v>0</v>
      </c>
      <c r="BJ126" s="3" t="s">
        <v>77</v>
      </c>
      <c r="BK126" s="173" t="n">
        <f aca="false">ROUND(I126*H126,2)</f>
        <v>0</v>
      </c>
      <c r="BL126" s="3" t="s">
        <v>178</v>
      </c>
      <c r="BM126" s="172" t="s">
        <v>224</v>
      </c>
    </row>
    <row r="127" s="22" customFormat="true" ht="16.5" hidden="false" customHeight="true" outlineLevel="0" collapsed="false">
      <c r="A127" s="17"/>
      <c r="B127" s="160"/>
      <c r="C127" s="161" t="s">
        <v>69</v>
      </c>
      <c r="D127" s="161" t="s">
        <v>179</v>
      </c>
      <c r="E127" s="162" t="s">
        <v>1308</v>
      </c>
      <c r="F127" s="163" t="s">
        <v>1245</v>
      </c>
      <c r="G127" s="164" t="s">
        <v>531</v>
      </c>
      <c r="H127" s="165" t="n">
        <v>15</v>
      </c>
      <c r="I127" s="166"/>
      <c r="J127" s="166" t="n">
        <f aca="false">ROUND(I127*H127,2)</f>
        <v>0</v>
      </c>
      <c r="K127" s="167"/>
      <c r="L127" s="18"/>
      <c r="M127" s="168"/>
      <c r="N127" s="169" t="s">
        <v>34</v>
      </c>
      <c r="O127" s="170" t="n">
        <v>0</v>
      </c>
      <c r="P127" s="170" t="n">
        <f aca="false">O127*H127</f>
        <v>0</v>
      </c>
      <c r="Q127" s="170" t="n">
        <v>0</v>
      </c>
      <c r="R127" s="170" t="n">
        <f aca="false">Q127*H127</f>
        <v>0</v>
      </c>
      <c r="S127" s="170" t="n">
        <v>0</v>
      </c>
      <c r="T127" s="171" t="n">
        <f aca="false"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72" t="s">
        <v>178</v>
      </c>
      <c r="AT127" s="172" t="s">
        <v>179</v>
      </c>
      <c r="AU127" s="172" t="s">
        <v>69</v>
      </c>
      <c r="AY127" s="3" t="s">
        <v>177</v>
      </c>
      <c r="BE127" s="173" t="n">
        <f aca="false">IF(N127="základní",J127,0)</f>
        <v>0</v>
      </c>
      <c r="BF127" s="173" t="n">
        <f aca="false">IF(N127="snížená",J127,0)</f>
        <v>0</v>
      </c>
      <c r="BG127" s="173" t="n">
        <f aca="false">IF(N127="zákl. přenesená",J127,0)</f>
        <v>0</v>
      </c>
      <c r="BH127" s="173" t="n">
        <f aca="false">IF(N127="sníž. přenesená",J127,0)</f>
        <v>0</v>
      </c>
      <c r="BI127" s="173" t="n">
        <f aca="false">IF(N127="nulová",J127,0)</f>
        <v>0</v>
      </c>
      <c r="BJ127" s="3" t="s">
        <v>77</v>
      </c>
      <c r="BK127" s="173" t="n">
        <f aca="false">ROUND(I127*H127,2)</f>
        <v>0</v>
      </c>
      <c r="BL127" s="3" t="s">
        <v>178</v>
      </c>
      <c r="BM127" s="172" t="s">
        <v>233</v>
      </c>
    </row>
    <row r="128" s="22" customFormat="true" ht="16.5" hidden="false" customHeight="true" outlineLevel="0" collapsed="false">
      <c r="A128" s="17"/>
      <c r="B128" s="160"/>
      <c r="C128" s="161" t="s">
        <v>69</v>
      </c>
      <c r="D128" s="161" t="s">
        <v>179</v>
      </c>
      <c r="E128" s="162" t="s">
        <v>1309</v>
      </c>
      <c r="F128" s="163" t="s">
        <v>1310</v>
      </c>
      <c r="G128" s="164" t="s">
        <v>389</v>
      </c>
      <c r="H128" s="165" t="n">
        <v>1</v>
      </c>
      <c r="I128" s="166"/>
      <c r="J128" s="166" t="n">
        <f aca="false">ROUND(I128*H128,2)</f>
        <v>0</v>
      </c>
      <c r="K128" s="167"/>
      <c r="L128" s="18"/>
      <c r="M128" s="168"/>
      <c r="N128" s="169" t="s">
        <v>34</v>
      </c>
      <c r="O128" s="170" t="n">
        <v>0</v>
      </c>
      <c r="P128" s="170" t="n">
        <f aca="false">O128*H128</f>
        <v>0</v>
      </c>
      <c r="Q128" s="170" t="n">
        <v>0</v>
      </c>
      <c r="R128" s="170" t="n">
        <f aca="false">Q128*H128</f>
        <v>0</v>
      </c>
      <c r="S128" s="170" t="n">
        <v>0</v>
      </c>
      <c r="T128" s="171" t="n">
        <f aca="false">S128*H128</f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172" t="s">
        <v>178</v>
      </c>
      <c r="AT128" s="172" t="s">
        <v>179</v>
      </c>
      <c r="AU128" s="172" t="s">
        <v>69</v>
      </c>
      <c r="AY128" s="3" t="s">
        <v>177</v>
      </c>
      <c r="BE128" s="173" t="n">
        <f aca="false">IF(N128="základní",J128,0)</f>
        <v>0</v>
      </c>
      <c r="BF128" s="173" t="n">
        <f aca="false">IF(N128="snížená",J128,0)</f>
        <v>0</v>
      </c>
      <c r="BG128" s="173" t="n">
        <f aca="false">IF(N128="zákl. přenesená",J128,0)</f>
        <v>0</v>
      </c>
      <c r="BH128" s="173" t="n">
        <f aca="false">IF(N128="sníž. přenesená",J128,0)</f>
        <v>0</v>
      </c>
      <c r="BI128" s="173" t="n">
        <f aca="false">IF(N128="nulová",J128,0)</f>
        <v>0</v>
      </c>
      <c r="BJ128" s="3" t="s">
        <v>77</v>
      </c>
      <c r="BK128" s="173" t="n">
        <f aca="false">ROUND(I128*H128,2)</f>
        <v>0</v>
      </c>
      <c r="BL128" s="3" t="s">
        <v>178</v>
      </c>
      <c r="BM128" s="172" t="s">
        <v>237</v>
      </c>
    </row>
    <row r="129" s="22" customFormat="true" ht="16.5" hidden="false" customHeight="true" outlineLevel="0" collapsed="false">
      <c r="A129" s="17"/>
      <c r="B129" s="160"/>
      <c r="C129" s="161" t="s">
        <v>69</v>
      </c>
      <c r="D129" s="161" t="s">
        <v>179</v>
      </c>
      <c r="E129" s="162" t="s">
        <v>1311</v>
      </c>
      <c r="F129" s="163" t="s">
        <v>1312</v>
      </c>
      <c r="G129" s="164" t="s">
        <v>389</v>
      </c>
      <c r="H129" s="165" t="n">
        <v>1</v>
      </c>
      <c r="I129" s="166"/>
      <c r="J129" s="166" t="n">
        <f aca="false">ROUND(I129*H129,2)</f>
        <v>0</v>
      </c>
      <c r="K129" s="167"/>
      <c r="L129" s="18"/>
      <c r="M129" s="204"/>
      <c r="N129" s="205" t="s">
        <v>34</v>
      </c>
      <c r="O129" s="206" t="n">
        <v>0</v>
      </c>
      <c r="P129" s="206" t="n">
        <f aca="false">O129*H129</f>
        <v>0</v>
      </c>
      <c r="Q129" s="206" t="n">
        <v>0</v>
      </c>
      <c r="R129" s="206" t="n">
        <f aca="false">Q129*H129</f>
        <v>0</v>
      </c>
      <c r="S129" s="206" t="n">
        <v>0</v>
      </c>
      <c r="T129" s="207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2" t="s">
        <v>178</v>
      </c>
      <c r="AT129" s="172" t="s">
        <v>179</v>
      </c>
      <c r="AU129" s="172" t="s">
        <v>69</v>
      </c>
      <c r="AY129" s="3" t="s">
        <v>177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77</v>
      </c>
      <c r="BK129" s="173" t="n">
        <f aca="false">ROUND(I129*H129,2)</f>
        <v>0</v>
      </c>
      <c r="BL129" s="3" t="s">
        <v>178</v>
      </c>
      <c r="BM129" s="172" t="s">
        <v>240</v>
      </c>
    </row>
    <row r="130" s="22" customFormat="true" ht="6.95" hidden="false" customHeight="true" outlineLevel="0" collapsed="false">
      <c r="A130" s="17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18"/>
      <c r="M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</row>
  </sheetData>
  <autoFilter ref="C115:K129"/>
  <mergeCells count="9">
    <mergeCell ref="L2:V2"/>
    <mergeCell ref="E7:H7"/>
    <mergeCell ref="E9:H9"/>
    <mergeCell ref="E18:H18"/>
    <mergeCell ref="E27:H27"/>
    <mergeCell ref="E85:H85"/>
    <mergeCell ref="E87:H87"/>
    <mergeCell ref="E106:H106"/>
    <mergeCell ref="E108:H108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1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65"/>
    <col collapsed="false" customWidth="true" hidden="true" outlineLevel="0" max="65" min="44" style="0" width="9.34"/>
    <col collapsed="false" customWidth="true" hidden="false" outlineLevel="0" max="1025" min="66" style="0" width="8.65"/>
  </cols>
  <sheetData>
    <row r="1" customFormat="false" ht="11.25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91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95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Družina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96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1313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1.25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3" t="str">
        <f aca="false">'Rekapitulace stavby'!AN8</f>
        <v>22. 2. 2021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9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23</v>
      </c>
      <c r="J15" s="14" t="str">
        <f aca="false">IF('Rekapitulace stavby'!AN11="","",'Rekapitulace stavby'!AN11)</f>
        <v/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24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23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25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23</v>
      </c>
      <c r="J21" s="14" t="str">
        <f aca="false">IF('Rekapitulace stavby'!AN17="","",'Rekapitulace stavby'!AN17)</f>
        <v/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27</v>
      </c>
      <c r="E23" s="17"/>
      <c r="F23" s="17"/>
      <c r="G23" s="17"/>
      <c r="H23" s="17"/>
      <c r="I23" s="13" t="s">
        <v>22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23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28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35" hidden="false" customHeight="true" outlineLevel="0" collapsed="false">
      <c r="A30" s="17"/>
      <c r="B30" s="18"/>
      <c r="C30" s="17"/>
      <c r="D30" s="109" t="s">
        <v>29</v>
      </c>
      <c r="E30" s="17"/>
      <c r="F30" s="17"/>
      <c r="G30" s="17"/>
      <c r="H30" s="17"/>
      <c r="I30" s="17"/>
      <c r="J30" s="110" t="n">
        <f aca="false">ROUND(J116,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5" hidden="false" customHeight="true" outlineLevel="0" collapsed="false">
      <c r="A32" s="17"/>
      <c r="B32" s="18"/>
      <c r="C32" s="17"/>
      <c r="D32" s="17"/>
      <c r="E32" s="17"/>
      <c r="F32" s="111" t="s">
        <v>31</v>
      </c>
      <c r="G32" s="17"/>
      <c r="H32" s="17"/>
      <c r="I32" s="111" t="s">
        <v>30</v>
      </c>
      <c r="J32" s="111" t="s">
        <v>32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5" hidden="false" customHeight="true" outlineLevel="0" collapsed="false">
      <c r="A33" s="17"/>
      <c r="B33" s="18"/>
      <c r="C33" s="17"/>
      <c r="D33" s="112" t="s">
        <v>33</v>
      </c>
      <c r="E33" s="13" t="s">
        <v>34</v>
      </c>
      <c r="F33" s="113" t="n">
        <f aca="false">ROUND((SUM(BE116:BE118)),  2)</f>
        <v>0</v>
      </c>
      <c r="G33" s="17"/>
      <c r="H33" s="17"/>
      <c r="I33" s="114" t="n">
        <v>0.21</v>
      </c>
      <c r="J33" s="113" t="n">
        <f aca="false">ROUND(((SUM(BE116:BE118))*I33),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5" hidden="false" customHeight="true" outlineLevel="0" collapsed="false">
      <c r="A34" s="17"/>
      <c r="B34" s="18"/>
      <c r="C34" s="17"/>
      <c r="D34" s="17"/>
      <c r="E34" s="13" t="s">
        <v>35</v>
      </c>
      <c r="F34" s="113" t="n">
        <f aca="false">ROUND((SUM(BF116:BF118)),  2)</f>
        <v>0</v>
      </c>
      <c r="G34" s="17"/>
      <c r="H34" s="17"/>
      <c r="I34" s="114" t="n">
        <v>0.15</v>
      </c>
      <c r="J34" s="113" t="n">
        <f aca="false">ROUND(((SUM(BF116:BF118))*I34),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5" hidden="true" customHeight="true" outlineLevel="0" collapsed="false">
      <c r="A35" s="17"/>
      <c r="B35" s="18"/>
      <c r="C35" s="17"/>
      <c r="D35" s="17"/>
      <c r="E35" s="13" t="s">
        <v>36</v>
      </c>
      <c r="F35" s="113" t="n">
        <f aca="false">ROUND((SUM(BG116:BG118)),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5" hidden="true" customHeight="true" outlineLevel="0" collapsed="false">
      <c r="A36" s="17"/>
      <c r="B36" s="18"/>
      <c r="C36" s="17"/>
      <c r="D36" s="17"/>
      <c r="E36" s="13" t="s">
        <v>37</v>
      </c>
      <c r="F36" s="113" t="n">
        <f aca="false">ROUND((SUM(BH116:BH118)),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5" hidden="true" customHeight="true" outlineLevel="0" collapsed="false">
      <c r="A37" s="17"/>
      <c r="B37" s="18"/>
      <c r="C37" s="17"/>
      <c r="D37" s="17"/>
      <c r="E37" s="13" t="s">
        <v>38</v>
      </c>
      <c r="F37" s="113" t="n">
        <f aca="false">ROUND((SUM(BI116:BI118)),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35" hidden="false" customHeight="true" outlineLevel="0" collapsed="false">
      <c r="A39" s="17"/>
      <c r="B39" s="18"/>
      <c r="C39" s="115"/>
      <c r="D39" s="116" t="s">
        <v>39</v>
      </c>
      <c r="E39" s="58"/>
      <c r="F39" s="58"/>
      <c r="G39" s="117" t="s">
        <v>40</v>
      </c>
      <c r="H39" s="118" t="s">
        <v>41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5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5" hidden="false" customHeight="true" outlineLevel="0" collapsed="false">
      <c r="B41" s="6"/>
      <c r="L41" s="6"/>
    </row>
    <row r="42" customFormat="false" ht="14.45" hidden="false" customHeight="true" outlineLevel="0" collapsed="false">
      <c r="B42" s="6"/>
      <c r="L42" s="6"/>
    </row>
    <row r="43" customFormat="false" ht="14.45" hidden="false" customHeight="true" outlineLevel="0" collapsed="false">
      <c r="B43" s="6"/>
      <c r="L43" s="6"/>
    </row>
    <row r="44" customFormat="false" ht="14.45" hidden="false" customHeight="true" outlineLevel="0" collapsed="false">
      <c r="B44" s="6"/>
      <c r="L44" s="6"/>
    </row>
    <row r="45" customFormat="false" ht="14.45" hidden="false" customHeight="true" outlineLevel="0" collapsed="false">
      <c r="B45" s="6"/>
      <c r="L45" s="6"/>
    </row>
    <row r="46" customFormat="false" ht="14.45" hidden="false" customHeight="true" outlineLevel="0" collapsed="false">
      <c r="B46" s="6"/>
      <c r="L46" s="6"/>
    </row>
    <row r="47" customFormat="false" ht="14.45" hidden="fals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34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34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1.25" hidden="false" customHeight="false" outlineLevel="0" collapsed="false">
      <c r="B60" s="6"/>
      <c r="L60" s="6"/>
    </row>
    <row r="61" s="22" customFormat="true" ht="12.75" hidden="false" customHeight="false" outlineLevel="0" collapsed="false">
      <c r="A61" s="17"/>
      <c r="B61" s="18"/>
      <c r="C61" s="17"/>
      <c r="D61" s="37" t="s">
        <v>44</v>
      </c>
      <c r="E61" s="20"/>
      <c r="F61" s="121" t="s">
        <v>45</v>
      </c>
      <c r="G61" s="37" t="s">
        <v>44</v>
      </c>
      <c r="H61" s="20"/>
      <c r="I61" s="20"/>
      <c r="J61" s="122" t="s">
        <v>45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A65" s="17"/>
      <c r="B65" s="18"/>
      <c r="C65" s="17"/>
      <c r="D65" s="35" t="s">
        <v>46</v>
      </c>
      <c r="E65" s="38"/>
      <c r="F65" s="38"/>
      <c r="G65" s="35" t="s">
        <v>47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A76" s="17"/>
      <c r="B76" s="18"/>
      <c r="C76" s="17"/>
      <c r="D76" s="37" t="s">
        <v>44</v>
      </c>
      <c r="E76" s="20"/>
      <c r="F76" s="121" t="s">
        <v>45</v>
      </c>
      <c r="G76" s="37" t="s">
        <v>44</v>
      </c>
      <c r="H76" s="20"/>
      <c r="I76" s="20"/>
      <c r="J76" s="122" t="s">
        <v>45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Družina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96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Objekt5 (1) – Požární signalizace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 </v>
      </c>
      <c r="G89" s="17"/>
      <c r="H89" s="17"/>
      <c r="I89" s="13" t="s">
        <v>19</v>
      </c>
      <c r="J89" s="103" t="str">
        <f aca="false">IF(J12="","",J12)</f>
        <v>22. 2. 2021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15.2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25</v>
      </c>
      <c r="J91" s="123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2" hidden="false" customHeight="true" outlineLevel="0" collapsed="false">
      <c r="A92" s="17"/>
      <c r="B92" s="18"/>
      <c r="C92" s="13" t="s">
        <v>24</v>
      </c>
      <c r="D92" s="17"/>
      <c r="E92" s="17"/>
      <c r="F92" s="14" t="str">
        <f aca="false">IF(E18="","",E18)</f>
        <v> </v>
      </c>
      <c r="G92" s="17"/>
      <c r="H92" s="17"/>
      <c r="I92" s="13" t="s">
        <v>27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5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25" hidden="false" customHeight="true" outlineLevel="0" collapsed="false">
      <c r="A94" s="17"/>
      <c r="B94" s="18"/>
      <c r="C94" s="124" t="s">
        <v>99</v>
      </c>
      <c r="D94" s="115"/>
      <c r="E94" s="115"/>
      <c r="F94" s="115"/>
      <c r="G94" s="115"/>
      <c r="H94" s="115"/>
      <c r="I94" s="115"/>
      <c r="J94" s="125" t="s">
        <v>100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5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9" hidden="false" customHeight="true" outlineLevel="0" collapsed="false">
      <c r="A96" s="17"/>
      <c r="B96" s="18"/>
      <c r="C96" s="126" t="s">
        <v>101</v>
      </c>
      <c r="D96" s="17"/>
      <c r="E96" s="17"/>
      <c r="F96" s="17"/>
      <c r="G96" s="17"/>
      <c r="H96" s="17"/>
      <c r="I96" s="17"/>
      <c r="J96" s="110" t="n">
        <f aca="false">J116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22" customFormat="true" ht="21.75" hidden="false" customHeight="true" outlineLevel="0" collapsed="false">
      <c r="A97" s="17"/>
      <c r="B97" s="18"/>
      <c r="C97" s="17"/>
      <c r="D97" s="17"/>
      <c r="E97" s="17"/>
      <c r="F97" s="17"/>
      <c r="G97" s="17"/>
      <c r="H97" s="17"/>
      <c r="I97" s="17"/>
      <c r="J97" s="17"/>
      <c r="K97" s="17"/>
      <c r="L97" s="34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</row>
    <row r="98" s="22" customFormat="true" ht="6.95" hidden="false" customHeight="true" outlineLevel="0" collapsed="false">
      <c r="A98" s="17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34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</row>
    <row r="102" s="22" customFormat="true" ht="6.95" hidden="false" customHeight="true" outlineLevel="0" collapsed="false">
      <c r="A102" s="17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4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</row>
    <row r="103" s="22" customFormat="true" ht="24.95" hidden="false" customHeight="true" outlineLevel="0" collapsed="false">
      <c r="A103" s="17"/>
      <c r="B103" s="18"/>
      <c r="C103" s="7" t="s">
        <v>163</v>
      </c>
      <c r="D103" s="17"/>
      <c r="E103" s="17"/>
      <c r="F103" s="17"/>
      <c r="G103" s="17"/>
      <c r="H103" s="17"/>
      <c r="I103" s="17"/>
      <c r="J103" s="17"/>
      <c r="K103" s="17"/>
      <c r="L103" s="34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s="22" customFormat="true" ht="6.95" hidden="false" customHeight="true" outlineLevel="0" collapsed="false">
      <c r="A104" s="17"/>
      <c r="B104" s="18"/>
      <c r="C104" s="17"/>
      <c r="D104" s="17"/>
      <c r="E104" s="17"/>
      <c r="F104" s="17"/>
      <c r="G104" s="17"/>
      <c r="H104" s="17"/>
      <c r="I104" s="17"/>
      <c r="J104" s="17"/>
      <c r="K104" s="17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s="22" customFormat="true" ht="12" hidden="false" customHeight="true" outlineLevel="0" collapsed="false">
      <c r="A105" s="17"/>
      <c r="B105" s="18"/>
      <c r="C105" s="13" t="s">
        <v>13</v>
      </c>
      <c r="D105" s="17"/>
      <c r="E105" s="17"/>
      <c r="F105" s="17"/>
      <c r="G105" s="17"/>
      <c r="H105" s="17"/>
      <c r="I105" s="17"/>
      <c r="J105" s="17"/>
      <c r="K105" s="17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s="22" customFormat="true" ht="16.5" hidden="false" customHeight="true" outlineLevel="0" collapsed="false">
      <c r="A106" s="17"/>
      <c r="B106" s="18"/>
      <c r="C106" s="17"/>
      <c r="D106" s="17"/>
      <c r="E106" s="101" t="str">
        <f aca="false">E7</f>
        <v>Družina</v>
      </c>
      <c r="F106" s="101"/>
      <c r="G106" s="101"/>
      <c r="H106" s="101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s="22" customFormat="true" ht="12" hidden="false" customHeight="true" outlineLevel="0" collapsed="false">
      <c r="A107" s="17"/>
      <c r="B107" s="18"/>
      <c r="C107" s="13" t="s">
        <v>96</v>
      </c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s="22" customFormat="true" ht="16.5" hidden="false" customHeight="true" outlineLevel="0" collapsed="false">
      <c r="A108" s="17"/>
      <c r="B108" s="18"/>
      <c r="C108" s="17"/>
      <c r="D108" s="17"/>
      <c r="E108" s="102" t="str">
        <f aca="false">E9</f>
        <v>Objekt5 (1) – Požární signalizace</v>
      </c>
      <c r="F108" s="102"/>
      <c r="G108" s="102"/>
      <c r="H108" s="102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="22" customFormat="true" ht="6.95" hidden="false" customHeight="true" outlineLevel="0" collapsed="false">
      <c r="A109" s="17"/>
      <c r="B109" s="18"/>
      <c r="C109" s="17"/>
      <c r="D109" s="17"/>
      <c r="E109" s="17"/>
      <c r="F109" s="17"/>
      <c r="G109" s="17"/>
      <c r="H109" s="17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="22" customFormat="true" ht="12" hidden="false" customHeight="true" outlineLevel="0" collapsed="false">
      <c r="A110" s="17"/>
      <c r="B110" s="18"/>
      <c r="C110" s="13" t="s">
        <v>17</v>
      </c>
      <c r="D110" s="17"/>
      <c r="E110" s="17"/>
      <c r="F110" s="14" t="str">
        <f aca="false">F12</f>
        <v> </v>
      </c>
      <c r="G110" s="17"/>
      <c r="H110" s="17"/>
      <c r="I110" s="13" t="s">
        <v>19</v>
      </c>
      <c r="J110" s="103" t="str">
        <f aca="false">IF(J12="","",J12)</f>
        <v>22. 2. 2021</v>
      </c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="22" customFormat="true" ht="6.95" hidden="false" customHeight="true" outlineLevel="0" collapsed="false">
      <c r="A111" s="17"/>
      <c r="B111" s="18"/>
      <c r="C111" s="17"/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15.2" hidden="false" customHeight="true" outlineLevel="0" collapsed="false">
      <c r="A112" s="17"/>
      <c r="B112" s="18"/>
      <c r="C112" s="13" t="s">
        <v>21</v>
      </c>
      <c r="D112" s="17"/>
      <c r="E112" s="17"/>
      <c r="F112" s="14" t="str">
        <f aca="false">E15</f>
        <v> </v>
      </c>
      <c r="G112" s="17"/>
      <c r="H112" s="17"/>
      <c r="I112" s="13" t="s">
        <v>25</v>
      </c>
      <c r="J112" s="123" t="str">
        <f aca="false">E21</f>
        <v> </v>
      </c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15.2" hidden="false" customHeight="true" outlineLevel="0" collapsed="false">
      <c r="A113" s="17"/>
      <c r="B113" s="18"/>
      <c r="C113" s="13" t="s">
        <v>24</v>
      </c>
      <c r="D113" s="17"/>
      <c r="E113" s="17"/>
      <c r="F113" s="14" t="str">
        <f aca="false">IF(E18="","",E18)</f>
        <v> </v>
      </c>
      <c r="G113" s="17"/>
      <c r="H113" s="17"/>
      <c r="I113" s="13" t="s">
        <v>27</v>
      </c>
      <c r="J113" s="123" t="str">
        <f aca="false">E24</f>
        <v> 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10.35" hidden="false" customHeight="true" outlineLevel="0" collapsed="false">
      <c r="A114" s="17"/>
      <c r="B114" s="18"/>
      <c r="C114" s="17"/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144" customFormat="true" ht="29.25" hidden="false" customHeight="true" outlineLevel="0" collapsed="false">
      <c r="A115" s="137"/>
      <c r="B115" s="138"/>
      <c r="C115" s="139" t="s">
        <v>164</v>
      </c>
      <c r="D115" s="140" t="s">
        <v>54</v>
      </c>
      <c r="E115" s="140" t="s">
        <v>50</v>
      </c>
      <c r="F115" s="140" t="s">
        <v>51</v>
      </c>
      <c r="G115" s="140" t="s">
        <v>165</v>
      </c>
      <c r="H115" s="140" t="s">
        <v>166</v>
      </c>
      <c r="I115" s="140" t="s">
        <v>167</v>
      </c>
      <c r="J115" s="141" t="s">
        <v>100</v>
      </c>
      <c r="K115" s="142" t="s">
        <v>168</v>
      </c>
      <c r="L115" s="143"/>
      <c r="M115" s="63"/>
      <c r="N115" s="64" t="s">
        <v>33</v>
      </c>
      <c r="O115" s="64" t="s">
        <v>169</v>
      </c>
      <c r="P115" s="64" t="s">
        <v>170</v>
      </c>
      <c r="Q115" s="64" t="s">
        <v>171</v>
      </c>
      <c r="R115" s="64" t="s">
        <v>172</v>
      </c>
      <c r="S115" s="64" t="s">
        <v>173</v>
      </c>
      <c r="T115" s="65" t="s">
        <v>174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="22" customFormat="true" ht="22.9" hidden="false" customHeight="true" outlineLevel="0" collapsed="false">
      <c r="A116" s="17"/>
      <c r="B116" s="18"/>
      <c r="C116" s="71" t="s">
        <v>175</v>
      </c>
      <c r="D116" s="17"/>
      <c r="E116" s="17"/>
      <c r="F116" s="17"/>
      <c r="G116" s="17"/>
      <c r="H116" s="17"/>
      <c r="I116" s="17"/>
      <c r="J116" s="145" t="n">
        <f aca="false">BK116</f>
        <v>0</v>
      </c>
      <c r="K116" s="17"/>
      <c r="L116" s="18"/>
      <c r="M116" s="66"/>
      <c r="N116" s="53"/>
      <c r="O116" s="67"/>
      <c r="P116" s="146" t="n">
        <f aca="false">SUM(P117:P118)</f>
        <v>0</v>
      </c>
      <c r="Q116" s="67"/>
      <c r="R116" s="146" t="n">
        <f aca="false">SUM(R117:R118)</f>
        <v>0</v>
      </c>
      <c r="S116" s="67"/>
      <c r="T116" s="147" t="n">
        <f aca="false">SUM(T117:T118)</f>
        <v>0</v>
      </c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T116" s="3" t="s">
        <v>68</v>
      </c>
      <c r="AU116" s="3" t="s">
        <v>102</v>
      </c>
      <c r="BK116" s="148" t="n">
        <f aca="false">SUM(BK117:BK118)</f>
        <v>0</v>
      </c>
    </row>
    <row r="117" s="22" customFormat="true" ht="16.5" hidden="false" customHeight="true" outlineLevel="0" collapsed="false">
      <c r="A117" s="17"/>
      <c r="B117" s="160"/>
      <c r="C117" s="161" t="s">
        <v>69</v>
      </c>
      <c r="D117" s="161" t="s">
        <v>179</v>
      </c>
      <c r="E117" s="162" t="s">
        <v>1314</v>
      </c>
      <c r="F117" s="163" t="s">
        <v>1315</v>
      </c>
      <c r="G117" s="164" t="s">
        <v>767</v>
      </c>
      <c r="H117" s="165" t="n">
        <v>6</v>
      </c>
      <c r="I117" s="166"/>
      <c r="J117" s="166" t="n">
        <f aca="false">ROUND(I117*H117,2)</f>
        <v>0</v>
      </c>
      <c r="K117" s="167"/>
      <c r="L117" s="18"/>
      <c r="M117" s="168"/>
      <c r="N117" s="169" t="s">
        <v>34</v>
      </c>
      <c r="O117" s="170" t="n">
        <v>0</v>
      </c>
      <c r="P117" s="170" t="n">
        <f aca="false">O117*H117</f>
        <v>0</v>
      </c>
      <c r="Q117" s="170" t="n">
        <v>0</v>
      </c>
      <c r="R117" s="170" t="n">
        <f aca="false">Q117*H117</f>
        <v>0</v>
      </c>
      <c r="S117" s="170" t="n">
        <v>0</v>
      </c>
      <c r="T117" s="171" t="n">
        <f aca="false">S117*H117</f>
        <v>0</v>
      </c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R117" s="172" t="s">
        <v>178</v>
      </c>
      <c r="AT117" s="172" t="s">
        <v>179</v>
      </c>
      <c r="AU117" s="172" t="s">
        <v>69</v>
      </c>
      <c r="AY117" s="3" t="s">
        <v>177</v>
      </c>
      <c r="BE117" s="173" t="n">
        <f aca="false">IF(N117="základní",J117,0)</f>
        <v>0</v>
      </c>
      <c r="BF117" s="173" t="n">
        <f aca="false">IF(N117="snížená",J117,0)</f>
        <v>0</v>
      </c>
      <c r="BG117" s="173" t="n">
        <f aca="false">IF(N117="zákl. přenesená",J117,0)</f>
        <v>0</v>
      </c>
      <c r="BH117" s="173" t="n">
        <f aca="false">IF(N117="sníž. přenesená",J117,0)</f>
        <v>0</v>
      </c>
      <c r="BI117" s="173" t="n">
        <f aca="false">IF(N117="nulová",J117,0)</f>
        <v>0</v>
      </c>
      <c r="BJ117" s="3" t="s">
        <v>77</v>
      </c>
      <c r="BK117" s="173" t="n">
        <f aca="false">ROUND(I117*H117,2)</f>
        <v>0</v>
      </c>
      <c r="BL117" s="3" t="s">
        <v>178</v>
      </c>
      <c r="BM117" s="172" t="s">
        <v>79</v>
      </c>
    </row>
    <row r="118" s="22" customFormat="true" ht="16.5" hidden="false" customHeight="true" outlineLevel="0" collapsed="false">
      <c r="A118" s="17"/>
      <c r="B118" s="160"/>
      <c r="C118" s="161" t="s">
        <v>69</v>
      </c>
      <c r="D118" s="161" t="s">
        <v>179</v>
      </c>
      <c r="E118" s="162" t="s">
        <v>1316</v>
      </c>
      <c r="F118" s="163" t="s">
        <v>1312</v>
      </c>
      <c r="G118" s="164" t="s">
        <v>1127</v>
      </c>
      <c r="H118" s="165" t="n">
        <v>4</v>
      </c>
      <c r="I118" s="166"/>
      <c r="J118" s="166" t="n">
        <f aca="false">ROUND(I118*H118,2)</f>
        <v>0</v>
      </c>
      <c r="K118" s="167"/>
      <c r="L118" s="18"/>
      <c r="M118" s="204"/>
      <c r="N118" s="205" t="s">
        <v>34</v>
      </c>
      <c r="O118" s="206" t="n">
        <v>0</v>
      </c>
      <c r="P118" s="206" t="n">
        <f aca="false">O118*H118</f>
        <v>0</v>
      </c>
      <c r="Q118" s="206" t="n">
        <v>0</v>
      </c>
      <c r="R118" s="206" t="n">
        <f aca="false">Q118*H118</f>
        <v>0</v>
      </c>
      <c r="S118" s="206" t="n">
        <v>0</v>
      </c>
      <c r="T118" s="207" t="n">
        <f aca="false">S118*H118</f>
        <v>0</v>
      </c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R118" s="172" t="s">
        <v>178</v>
      </c>
      <c r="AT118" s="172" t="s">
        <v>179</v>
      </c>
      <c r="AU118" s="172" t="s">
        <v>69</v>
      </c>
      <c r="AY118" s="3" t="s">
        <v>177</v>
      </c>
      <c r="BE118" s="173" t="n">
        <f aca="false">IF(N118="základní",J118,0)</f>
        <v>0</v>
      </c>
      <c r="BF118" s="173" t="n">
        <f aca="false">IF(N118="snížená",J118,0)</f>
        <v>0</v>
      </c>
      <c r="BG118" s="173" t="n">
        <f aca="false">IF(N118="zákl. přenesená",J118,0)</f>
        <v>0</v>
      </c>
      <c r="BH118" s="173" t="n">
        <f aca="false">IF(N118="sníž. přenesená",J118,0)</f>
        <v>0</v>
      </c>
      <c r="BI118" s="173" t="n">
        <f aca="false">IF(N118="nulová",J118,0)</f>
        <v>0</v>
      </c>
      <c r="BJ118" s="3" t="s">
        <v>77</v>
      </c>
      <c r="BK118" s="173" t="n">
        <f aca="false">ROUND(I118*H118,2)</f>
        <v>0</v>
      </c>
      <c r="BL118" s="3" t="s">
        <v>178</v>
      </c>
      <c r="BM118" s="172" t="s">
        <v>178</v>
      </c>
    </row>
    <row r="119" s="22" customFormat="true" ht="6.95" hidden="false" customHeight="true" outlineLevel="0" collapsed="false">
      <c r="A119" s="17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18"/>
      <c r="M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</sheetData>
  <autoFilter ref="C115:K118"/>
  <mergeCells count="9">
    <mergeCell ref="L2:V2"/>
    <mergeCell ref="E7:H7"/>
    <mergeCell ref="E9:H9"/>
    <mergeCell ref="E18:H18"/>
    <mergeCell ref="E27:H27"/>
    <mergeCell ref="E85:H85"/>
    <mergeCell ref="E87:H87"/>
    <mergeCell ref="E106:H106"/>
    <mergeCell ref="E108:H108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65"/>
    <col collapsed="false" customWidth="true" hidden="true" outlineLevel="0" max="65" min="44" style="0" width="9.34"/>
    <col collapsed="false" customWidth="true" hidden="false" outlineLevel="0" max="1025" min="66" style="0" width="8.65"/>
  </cols>
  <sheetData>
    <row r="1" customFormat="false" ht="11.25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94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95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Družina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96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1317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1.25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3" t="str">
        <f aca="false">'Rekapitulace stavby'!AN8</f>
        <v>22. 2. 2021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9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 t="str">
        <f aca="false">IF('Rekapitulace stavby'!AN10="","",'Rekapitulace stavby'!AN10)</f>
        <v/>
      </c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tr">
        <f aca="false">IF('Rekapitulace stavby'!E11="","",'Rekapitulace stavby'!E11)</f>
        <v> </v>
      </c>
      <c r="F15" s="17"/>
      <c r="G15" s="17"/>
      <c r="H15" s="17"/>
      <c r="I15" s="13" t="s">
        <v>23</v>
      </c>
      <c r="J15" s="14" t="str">
        <f aca="false">IF('Rekapitulace stavby'!AN11="","",'Rekapitulace stavby'!AN11)</f>
        <v/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24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23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25</v>
      </c>
      <c r="E20" s="17"/>
      <c r="F20" s="17"/>
      <c r="G20" s="17"/>
      <c r="H20" s="17"/>
      <c r="I20" s="13" t="s">
        <v>22</v>
      </c>
      <c r="J20" s="14" t="str">
        <f aca="false">IF('Rekapitulace stavby'!AN16="","",'Rekapitulace stavby'!AN16)</f>
        <v/>
      </c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tr">
        <f aca="false">IF('Rekapitulace stavby'!E17="","",'Rekapitulace stavby'!E17)</f>
        <v> </v>
      </c>
      <c r="F21" s="17"/>
      <c r="G21" s="17"/>
      <c r="H21" s="17"/>
      <c r="I21" s="13" t="s">
        <v>23</v>
      </c>
      <c r="J21" s="14" t="str">
        <f aca="false">IF('Rekapitulace stavby'!AN17="","",'Rekapitulace stavby'!AN17)</f>
        <v/>
      </c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27</v>
      </c>
      <c r="E23" s="17"/>
      <c r="F23" s="17"/>
      <c r="G23" s="17"/>
      <c r="H23" s="17"/>
      <c r="I23" s="13" t="s">
        <v>22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23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28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35" hidden="false" customHeight="true" outlineLevel="0" collapsed="false">
      <c r="A30" s="17"/>
      <c r="B30" s="18"/>
      <c r="C30" s="17"/>
      <c r="D30" s="109" t="s">
        <v>29</v>
      </c>
      <c r="E30" s="17"/>
      <c r="F30" s="17"/>
      <c r="G30" s="17"/>
      <c r="H30" s="17"/>
      <c r="I30" s="17"/>
      <c r="J30" s="110" t="n">
        <f aca="false">ROUND(J117,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5" hidden="false" customHeight="true" outlineLevel="0" collapsed="false">
      <c r="A32" s="17"/>
      <c r="B32" s="18"/>
      <c r="C32" s="17"/>
      <c r="D32" s="17"/>
      <c r="E32" s="17"/>
      <c r="F32" s="111" t="s">
        <v>31</v>
      </c>
      <c r="G32" s="17"/>
      <c r="H32" s="17"/>
      <c r="I32" s="111" t="s">
        <v>30</v>
      </c>
      <c r="J32" s="111" t="s">
        <v>32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5" hidden="false" customHeight="true" outlineLevel="0" collapsed="false">
      <c r="A33" s="17"/>
      <c r="B33" s="18"/>
      <c r="C33" s="17"/>
      <c r="D33" s="112" t="s">
        <v>33</v>
      </c>
      <c r="E33" s="13" t="s">
        <v>34</v>
      </c>
      <c r="F33" s="113" t="n">
        <f aca="false">ROUND((SUM(BE117:BE127)),  2)</f>
        <v>0</v>
      </c>
      <c r="G33" s="17"/>
      <c r="H33" s="17"/>
      <c r="I33" s="114" t="n">
        <v>0.21</v>
      </c>
      <c r="J33" s="113" t="n">
        <f aca="false">ROUND(((SUM(BE117:BE127))*I33),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5" hidden="false" customHeight="true" outlineLevel="0" collapsed="false">
      <c r="A34" s="17"/>
      <c r="B34" s="18"/>
      <c r="C34" s="17"/>
      <c r="D34" s="17"/>
      <c r="E34" s="13" t="s">
        <v>35</v>
      </c>
      <c r="F34" s="113" t="n">
        <f aca="false">ROUND((SUM(BF117:BF127)),  2)</f>
        <v>0</v>
      </c>
      <c r="G34" s="17"/>
      <c r="H34" s="17"/>
      <c r="I34" s="114" t="n">
        <v>0.15</v>
      </c>
      <c r="J34" s="113" t="n">
        <f aca="false">ROUND(((SUM(BF117:BF127))*I34),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5" hidden="true" customHeight="true" outlineLevel="0" collapsed="false">
      <c r="A35" s="17"/>
      <c r="B35" s="18"/>
      <c r="C35" s="17"/>
      <c r="D35" s="17"/>
      <c r="E35" s="13" t="s">
        <v>36</v>
      </c>
      <c r="F35" s="113" t="n">
        <f aca="false">ROUND((SUM(BG117:BG127)),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5" hidden="true" customHeight="true" outlineLevel="0" collapsed="false">
      <c r="A36" s="17"/>
      <c r="B36" s="18"/>
      <c r="C36" s="17"/>
      <c r="D36" s="17"/>
      <c r="E36" s="13" t="s">
        <v>37</v>
      </c>
      <c r="F36" s="113" t="n">
        <f aca="false">ROUND((SUM(BH117:BH127)),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5" hidden="true" customHeight="true" outlineLevel="0" collapsed="false">
      <c r="A37" s="17"/>
      <c r="B37" s="18"/>
      <c r="C37" s="17"/>
      <c r="D37" s="17"/>
      <c r="E37" s="13" t="s">
        <v>38</v>
      </c>
      <c r="F37" s="113" t="n">
        <f aca="false">ROUND((SUM(BI117:BI127)),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35" hidden="false" customHeight="true" outlineLevel="0" collapsed="false">
      <c r="A39" s="17"/>
      <c r="B39" s="18"/>
      <c r="C39" s="115"/>
      <c r="D39" s="116" t="s">
        <v>39</v>
      </c>
      <c r="E39" s="58"/>
      <c r="F39" s="58"/>
      <c r="G39" s="117" t="s">
        <v>40</v>
      </c>
      <c r="H39" s="118" t="s">
        <v>41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5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5" hidden="false" customHeight="true" outlineLevel="0" collapsed="false">
      <c r="B41" s="6"/>
      <c r="L41" s="6"/>
    </row>
    <row r="42" customFormat="false" ht="14.45" hidden="false" customHeight="true" outlineLevel="0" collapsed="false">
      <c r="B42" s="6"/>
      <c r="L42" s="6"/>
    </row>
    <row r="43" customFormat="false" ht="14.45" hidden="false" customHeight="true" outlineLevel="0" collapsed="false">
      <c r="B43" s="6"/>
      <c r="L43" s="6"/>
    </row>
    <row r="44" customFormat="false" ht="14.45" hidden="false" customHeight="true" outlineLevel="0" collapsed="false">
      <c r="B44" s="6"/>
      <c r="L44" s="6"/>
    </row>
    <row r="45" customFormat="false" ht="14.45" hidden="false" customHeight="true" outlineLevel="0" collapsed="false">
      <c r="B45" s="6"/>
      <c r="L45" s="6"/>
    </row>
    <row r="46" customFormat="false" ht="14.45" hidden="false" customHeight="true" outlineLevel="0" collapsed="false">
      <c r="B46" s="6"/>
      <c r="L46" s="6"/>
    </row>
    <row r="47" customFormat="false" ht="14.45" hidden="fals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34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34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1.25" hidden="false" customHeight="false" outlineLevel="0" collapsed="false">
      <c r="B60" s="6"/>
      <c r="L60" s="6"/>
    </row>
    <row r="61" s="22" customFormat="true" ht="12.75" hidden="false" customHeight="false" outlineLevel="0" collapsed="false">
      <c r="A61" s="17"/>
      <c r="B61" s="18"/>
      <c r="C61" s="17"/>
      <c r="D61" s="37" t="s">
        <v>44</v>
      </c>
      <c r="E61" s="20"/>
      <c r="F61" s="121" t="s">
        <v>45</v>
      </c>
      <c r="G61" s="37" t="s">
        <v>44</v>
      </c>
      <c r="H61" s="20"/>
      <c r="I61" s="20"/>
      <c r="J61" s="122" t="s">
        <v>45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A65" s="17"/>
      <c r="B65" s="18"/>
      <c r="C65" s="17"/>
      <c r="D65" s="35" t="s">
        <v>46</v>
      </c>
      <c r="E65" s="38"/>
      <c r="F65" s="38"/>
      <c r="G65" s="35" t="s">
        <v>47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A76" s="17"/>
      <c r="B76" s="18"/>
      <c r="C76" s="17"/>
      <c r="D76" s="37" t="s">
        <v>44</v>
      </c>
      <c r="E76" s="20"/>
      <c r="F76" s="121" t="s">
        <v>45</v>
      </c>
      <c r="G76" s="37" t="s">
        <v>44</v>
      </c>
      <c r="H76" s="20"/>
      <c r="I76" s="20"/>
      <c r="J76" s="122" t="s">
        <v>45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98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Družina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96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Objekt6 - 01 Stav.úpravy Družina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 </v>
      </c>
      <c r="G89" s="17"/>
      <c r="H89" s="17"/>
      <c r="I89" s="13" t="s">
        <v>19</v>
      </c>
      <c r="J89" s="103" t="str">
        <f aca="false">IF(J12="","",J12)</f>
        <v>22. 2. 2021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15.2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 </v>
      </c>
      <c r="G91" s="17"/>
      <c r="H91" s="17"/>
      <c r="I91" s="13" t="s">
        <v>25</v>
      </c>
      <c r="J91" s="123" t="str">
        <f aca="false">E21</f>
        <v> 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2" hidden="false" customHeight="true" outlineLevel="0" collapsed="false">
      <c r="A92" s="17"/>
      <c r="B92" s="18"/>
      <c r="C92" s="13" t="s">
        <v>24</v>
      </c>
      <c r="D92" s="17"/>
      <c r="E92" s="17"/>
      <c r="F92" s="14" t="str">
        <f aca="false">IF(E18="","",E18)</f>
        <v> </v>
      </c>
      <c r="G92" s="17"/>
      <c r="H92" s="17"/>
      <c r="I92" s="13" t="s">
        <v>27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5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25" hidden="false" customHeight="true" outlineLevel="0" collapsed="false">
      <c r="A94" s="17"/>
      <c r="B94" s="18"/>
      <c r="C94" s="124" t="s">
        <v>99</v>
      </c>
      <c r="D94" s="115"/>
      <c r="E94" s="115"/>
      <c r="F94" s="115"/>
      <c r="G94" s="115"/>
      <c r="H94" s="115"/>
      <c r="I94" s="115"/>
      <c r="J94" s="125" t="s">
        <v>100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5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9" hidden="false" customHeight="true" outlineLevel="0" collapsed="false">
      <c r="A96" s="17"/>
      <c r="B96" s="18"/>
      <c r="C96" s="126" t="s">
        <v>101</v>
      </c>
      <c r="D96" s="17"/>
      <c r="E96" s="17"/>
      <c r="F96" s="17"/>
      <c r="G96" s="17"/>
      <c r="H96" s="17"/>
      <c r="I96" s="17"/>
      <c r="J96" s="110" t="n">
        <f aca="false">J117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102</v>
      </c>
    </row>
    <row r="97" s="127" customFormat="true" ht="24.95" hidden="false" customHeight="true" outlineLevel="0" collapsed="false">
      <c r="B97" s="128"/>
      <c r="D97" s="129" t="s">
        <v>159</v>
      </c>
      <c r="E97" s="130"/>
      <c r="F97" s="130"/>
      <c r="G97" s="130"/>
      <c r="H97" s="130"/>
      <c r="I97" s="130"/>
      <c r="J97" s="131" t="n">
        <f aca="false">J118</f>
        <v>0</v>
      </c>
      <c r="L97" s="128"/>
    </row>
    <row r="98" s="22" customFormat="true" ht="21.75" hidden="false" customHeight="true" outlineLevel="0" collapsed="false">
      <c r="A98" s="17"/>
      <c r="B98" s="18"/>
      <c r="C98" s="17"/>
      <c r="D98" s="17"/>
      <c r="E98" s="17"/>
      <c r="F98" s="17"/>
      <c r="G98" s="17"/>
      <c r="H98" s="17"/>
      <c r="I98" s="17"/>
      <c r="J98" s="17"/>
      <c r="K98" s="17"/>
      <c r="L98" s="34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</row>
    <row r="99" s="22" customFormat="true" ht="6.95" hidden="false" customHeight="true" outlineLevel="0" collapsed="false">
      <c r="A99" s="17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34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</row>
    <row r="103" s="22" customFormat="true" ht="6.95" hidden="false" customHeight="true" outlineLevel="0" collapsed="false">
      <c r="A103" s="17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4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s="22" customFormat="true" ht="24.95" hidden="false" customHeight="true" outlineLevel="0" collapsed="false">
      <c r="A104" s="17"/>
      <c r="B104" s="18"/>
      <c r="C104" s="7" t="s">
        <v>163</v>
      </c>
      <c r="D104" s="17"/>
      <c r="E104" s="17"/>
      <c r="F104" s="17"/>
      <c r="G104" s="17"/>
      <c r="H104" s="17"/>
      <c r="I104" s="17"/>
      <c r="J104" s="17"/>
      <c r="K104" s="17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s="22" customFormat="true" ht="6.95" hidden="false" customHeight="true" outlineLevel="0" collapsed="false">
      <c r="A105" s="17"/>
      <c r="B105" s="18"/>
      <c r="C105" s="17"/>
      <c r="D105" s="17"/>
      <c r="E105" s="17"/>
      <c r="F105" s="17"/>
      <c r="G105" s="17"/>
      <c r="H105" s="17"/>
      <c r="I105" s="17"/>
      <c r="J105" s="17"/>
      <c r="K105" s="17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s="22" customFormat="true" ht="12" hidden="false" customHeight="true" outlineLevel="0" collapsed="false">
      <c r="A106" s="17"/>
      <c r="B106" s="18"/>
      <c r="C106" s="13" t="s">
        <v>13</v>
      </c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s="22" customFormat="true" ht="16.5" hidden="false" customHeight="true" outlineLevel="0" collapsed="false">
      <c r="A107" s="17"/>
      <c r="B107" s="18"/>
      <c r="C107" s="17"/>
      <c r="D107" s="17"/>
      <c r="E107" s="101" t="str">
        <f aca="false">E7</f>
        <v>Družina</v>
      </c>
      <c r="F107" s="101"/>
      <c r="G107" s="101"/>
      <c r="H107" s="101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s="22" customFormat="true" ht="12" hidden="false" customHeight="true" outlineLevel="0" collapsed="false">
      <c r="A108" s="17"/>
      <c r="B108" s="18"/>
      <c r="C108" s="13" t="s">
        <v>96</v>
      </c>
      <c r="D108" s="17"/>
      <c r="E108" s="17"/>
      <c r="F108" s="17"/>
      <c r="G108" s="17"/>
      <c r="H108" s="17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="22" customFormat="true" ht="16.5" hidden="false" customHeight="true" outlineLevel="0" collapsed="false">
      <c r="A109" s="17"/>
      <c r="B109" s="18"/>
      <c r="C109" s="17"/>
      <c r="D109" s="17"/>
      <c r="E109" s="102" t="str">
        <f aca="false">E9</f>
        <v>Objekt6 - 01 Stav.úpravy Družina</v>
      </c>
      <c r="F109" s="102"/>
      <c r="G109" s="102"/>
      <c r="H109" s="102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="22" customFormat="true" ht="6.95" hidden="false" customHeight="true" outlineLevel="0" collapsed="false">
      <c r="A110" s="17"/>
      <c r="B110" s="18"/>
      <c r="C110" s="17"/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="22" customFormat="true" ht="12" hidden="false" customHeight="true" outlineLevel="0" collapsed="false">
      <c r="A111" s="17"/>
      <c r="B111" s="18"/>
      <c r="C111" s="13" t="s">
        <v>17</v>
      </c>
      <c r="D111" s="17"/>
      <c r="E111" s="17"/>
      <c r="F111" s="14" t="str">
        <f aca="false">F12</f>
        <v> </v>
      </c>
      <c r="G111" s="17"/>
      <c r="H111" s="17"/>
      <c r="I111" s="13" t="s">
        <v>19</v>
      </c>
      <c r="J111" s="103" t="str">
        <f aca="false">IF(J12="","",J12)</f>
        <v>22. 2. 2021</v>
      </c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6.95" hidden="false" customHeight="true" outlineLevel="0" collapsed="false">
      <c r="A112" s="17"/>
      <c r="B112" s="18"/>
      <c r="C112" s="17"/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15.2" hidden="false" customHeight="true" outlineLevel="0" collapsed="false">
      <c r="A113" s="17"/>
      <c r="B113" s="18"/>
      <c r="C113" s="13" t="s">
        <v>21</v>
      </c>
      <c r="D113" s="17"/>
      <c r="E113" s="17"/>
      <c r="F113" s="14" t="str">
        <f aca="false">E15</f>
        <v> </v>
      </c>
      <c r="G113" s="17"/>
      <c r="H113" s="17"/>
      <c r="I113" s="13" t="s">
        <v>25</v>
      </c>
      <c r="J113" s="123" t="str">
        <f aca="false">E21</f>
        <v> 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15.2" hidden="false" customHeight="true" outlineLevel="0" collapsed="false">
      <c r="A114" s="17"/>
      <c r="B114" s="18"/>
      <c r="C114" s="13" t="s">
        <v>24</v>
      </c>
      <c r="D114" s="17"/>
      <c r="E114" s="17"/>
      <c r="F114" s="14" t="str">
        <f aca="false">IF(E18="","",E18)</f>
        <v> </v>
      </c>
      <c r="G114" s="17"/>
      <c r="H114" s="17"/>
      <c r="I114" s="13" t="s">
        <v>27</v>
      </c>
      <c r="J114" s="123" t="str">
        <f aca="false">E24</f>
        <v> </v>
      </c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22" customFormat="true" ht="10.35" hidden="false" customHeight="true" outlineLevel="0" collapsed="false">
      <c r="A115" s="17"/>
      <c r="B115" s="18"/>
      <c r="C115" s="17"/>
      <c r="D115" s="17"/>
      <c r="E115" s="17"/>
      <c r="F115" s="17"/>
      <c r="G115" s="17"/>
      <c r="H115" s="17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="144" customFormat="true" ht="29.25" hidden="false" customHeight="true" outlineLevel="0" collapsed="false">
      <c r="A116" s="137"/>
      <c r="B116" s="138"/>
      <c r="C116" s="139" t="s">
        <v>164</v>
      </c>
      <c r="D116" s="140" t="s">
        <v>54</v>
      </c>
      <c r="E116" s="140" t="s">
        <v>50</v>
      </c>
      <c r="F116" s="140" t="s">
        <v>51</v>
      </c>
      <c r="G116" s="140" t="s">
        <v>165</v>
      </c>
      <c r="H116" s="140" t="s">
        <v>166</v>
      </c>
      <c r="I116" s="140" t="s">
        <v>167</v>
      </c>
      <c r="J116" s="141" t="s">
        <v>100</v>
      </c>
      <c r="K116" s="142" t="s">
        <v>168</v>
      </c>
      <c r="L116" s="143"/>
      <c r="M116" s="63"/>
      <c r="N116" s="64" t="s">
        <v>33</v>
      </c>
      <c r="O116" s="64" t="s">
        <v>169</v>
      </c>
      <c r="P116" s="64" t="s">
        <v>170</v>
      </c>
      <c r="Q116" s="64" t="s">
        <v>171</v>
      </c>
      <c r="R116" s="64" t="s">
        <v>172</v>
      </c>
      <c r="S116" s="64" t="s">
        <v>173</v>
      </c>
      <c r="T116" s="65" t="s">
        <v>174</v>
      </c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</row>
    <row r="117" s="22" customFormat="true" ht="22.9" hidden="false" customHeight="true" outlineLevel="0" collapsed="false">
      <c r="A117" s="17"/>
      <c r="B117" s="18"/>
      <c r="C117" s="71" t="s">
        <v>175</v>
      </c>
      <c r="D117" s="17"/>
      <c r="E117" s="17"/>
      <c r="F117" s="17"/>
      <c r="G117" s="17"/>
      <c r="H117" s="17"/>
      <c r="I117" s="17"/>
      <c r="J117" s="145" t="n">
        <f aca="false">BK117</f>
        <v>0</v>
      </c>
      <c r="K117" s="17"/>
      <c r="L117" s="18"/>
      <c r="M117" s="66"/>
      <c r="N117" s="53"/>
      <c r="O117" s="67"/>
      <c r="P117" s="146" t="n">
        <f aca="false">P118</f>
        <v>0</v>
      </c>
      <c r="Q117" s="67"/>
      <c r="R117" s="146" t="n">
        <f aca="false">R118</f>
        <v>0</v>
      </c>
      <c r="S117" s="67"/>
      <c r="T117" s="147" t="n">
        <f aca="false">T118</f>
        <v>0</v>
      </c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T117" s="3" t="s">
        <v>68</v>
      </c>
      <c r="AU117" s="3" t="s">
        <v>102</v>
      </c>
      <c r="BK117" s="148" t="n">
        <f aca="false">BK118</f>
        <v>0</v>
      </c>
    </row>
    <row r="118" s="149" customFormat="true" ht="25.9" hidden="false" customHeight="true" outlineLevel="0" collapsed="false">
      <c r="B118" s="150"/>
      <c r="D118" s="151" t="s">
        <v>68</v>
      </c>
      <c r="E118" s="152" t="s">
        <v>913</v>
      </c>
      <c r="F118" s="152" t="s">
        <v>914</v>
      </c>
      <c r="J118" s="153" t="n">
        <f aca="false">BK118</f>
        <v>0</v>
      </c>
      <c r="L118" s="150"/>
      <c r="M118" s="154"/>
      <c r="N118" s="155"/>
      <c r="O118" s="155"/>
      <c r="P118" s="156" t="n">
        <f aca="false">SUM(P119:P127)</f>
        <v>0</v>
      </c>
      <c r="Q118" s="155"/>
      <c r="R118" s="156" t="n">
        <f aca="false">SUM(R119:R127)</f>
        <v>0</v>
      </c>
      <c r="S118" s="155"/>
      <c r="T118" s="157" t="n">
        <f aca="false">SUM(T119:T127)</f>
        <v>0</v>
      </c>
      <c r="AR118" s="151" t="s">
        <v>77</v>
      </c>
      <c r="AT118" s="158" t="s">
        <v>68</v>
      </c>
      <c r="AU118" s="158" t="s">
        <v>69</v>
      </c>
      <c r="AY118" s="151" t="s">
        <v>177</v>
      </c>
      <c r="BK118" s="159" t="n">
        <f aca="false">SUM(BK119:BK127)</f>
        <v>0</v>
      </c>
    </row>
    <row r="119" s="22" customFormat="true" ht="21.75" hidden="false" customHeight="true" outlineLevel="0" collapsed="false">
      <c r="A119" s="17"/>
      <c r="B119" s="160"/>
      <c r="C119" s="161" t="s">
        <v>77</v>
      </c>
      <c r="D119" s="161" t="s">
        <v>179</v>
      </c>
      <c r="E119" s="162" t="s">
        <v>1318</v>
      </c>
      <c r="F119" s="163" t="s">
        <v>1319</v>
      </c>
      <c r="G119" s="164" t="s">
        <v>767</v>
      </c>
      <c r="H119" s="165" t="n">
        <v>2</v>
      </c>
      <c r="I119" s="166"/>
      <c r="J119" s="166" t="n">
        <f aca="false">ROUND(I119*H119,2)</f>
        <v>0</v>
      </c>
      <c r="K119" s="167"/>
      <c r="L119" s="18"/>
      <c r="M119" s="168"/>
      <c r="N119" s="169" t="s">
        <v>34</v>
      </c>
      <c r="O119" s="170" t="n">
        <v>0</v>
      </c>
      <c r="P119" s="170" t="n">
        <f aca="false">O119*H119</f>
        <v>0</v>
      </c>
      <c r="Q119" s="170" t="n">
        <v>0</v>
      </c>
      <c r="R119" s="170" t="n">
        <f aca="false">Q119*H119</f>
        <v>0</v>
      </c>
      <c r="S119" s="170" t="n">
        <v>0</v>
      </c>
      <c r="T119" s="171" t="n">
        <f aca="false">S119*H119</f>
        <v>0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R119" s="172" t="s">
        <v>178</v>
      </c>
      <c r="AT119" s="172" t="s">
        <v>179</v>
      </c>
      <c r="AU119" s="172" t="s">
        <v>77</v>
      </c>
      <c r="AY119" s="3" t="s">
        <v>177</v>
      </c>
      <c r="BE119" s="173" t="n">
        <f aca="false">IF(N119="základní",J119,0)</f>
        <v>0</v>
      </c>
      <c r="BF119" s="173" t="n">
        <f aca="false">IF(N119="snížená",J119,0)</f>
        <v>0</v>
      </c>
      <c r="BG119" s="173" t="n">
        <f aca="false">IF(N119="zákl. přenesená",J119,0)</f>
        <v>0</v>
      </c>
      <c r="BH119" s="173" t="n">
        <f aca="false">IF(N119="sníž. přenesená",J119,0)</f>
        <v>0</v>
      </c>
      <c r="BI119" s="173" t="n">
        <f aca="false">IF(N119="nulová",J119,0)</f>
        <v>0</v>
      </c>
      <c r="BJ119" s="3" t="s">
        <v>77</v>
      </c>
      <c r="BK119" s="173" t="n">
        <f aca="false">ROUND(I119*H119,2)</f>
        <v>0</v>
      </c>
      <c r="BL119" s="3" t="s">
        <v>178</v>
      </c>
      <c r="BM119" s="172" t="s">
        <v>79</v>
      </c>
    </row>
    <row r="120" s="22" customFormat="true" ht="21.75" hidden="false" customHeight="true" outlineLevel="0" collapsed="false">
      <c r="A120" s="17"/>
      <c r="B120" s="160"/>
      <c r="C120" s="161" t="s">
        <v>79</v>
      </c>
      <c r="D120" s="161" t="s">
        <v>179</v>
      </c>
      <c r="E120" s="162" t="s">
        <v>1320</v>
      </c>
      <c r="F120" s="163" t="s">
        <v>1321</v>
      </c>
      <c r="G120" s="164" t="s">
        <v>767</v>
      </c>
      <c r="H120" s="165" t="n">
        <v>2</v>
      </c>
      <c r="I120" s="166"/>
      <c r="J120" s="166" t="n">
        <f aca="false">ROUND(I120*H120,2)</f>
        <v>0</v>
      </c>
      <c r="K120" s="167"/>
      <c r="L120" s="18"/>
      <c r="M120" s="168"/>
      <c r="N120" s="169" t="s">
        <v>34</v>
      </c>
      <c r="O120" s="170" t="n">
        <v>0</v>
      </c>
      <c r="P120" s="170" t="n">
        <f aca="false">O120*H120</f>
        <v>0</v>
      </c>
      <c r="Q120" s="170" t="n">
        <v>0</v>
      </c>
      <c r="R120" s="170" t="n">
        <f aca="false">Q120*H120</f>
        <v>0</v>
      </c>
      <c r="S120" s="170" t="n">
        <v>0</v>
      </c>
      <c r="T120" s="171" t="n">
        <f aca="false">S120*H120</f>
        <v>0</v>
      </c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R120" s="172" t="s">
        <v>178</v>
      </c>
      <c r="AT120" s="172" t="s">
        <v>179</v>
      </c>
      <c r="AU120" s="172" t="s">
        <v>77</v>
      </c>
      <c r="AY120" s="3" t="s">
        <v>177</v>
      </c>
      <c r="BE120" s="173" t="n">
        <f aca="false">IF(N120="základní",J120,0)</f>
        <v>0</v>
      </c>
      <c r="BF120" s="173" t="n">
        <f aca="false">IF(N120="snížená",J120,0)</f>
        <v>0</v>
      </c>
      <c r="BG120" s="173" t="n">
        <f aca="false">IF(N120="zákl. přenesená",J120,0)</f>
        <v>0</v>
      </c>
      <c r="BH120" s="173" t="n">
        <f aca="false">IF(N120="sníž. přenesená",J120,0)</f>
        <v>0</v>
      </c>
      <c r="BI120" s="173" t="n">
        <f aca="false">IF(N120="nulová",J120,0)</f>
        <v>0</v>
      </c>
      <c r="BJ120" s="3" t="s">
        <v>77</v>
      </c>
      <c r="BK120" s="173" t="n">
        <f aca="false">ROUND(I120*H120,2)</f>
        <v>0</v>
      </c>
      <c r="BL120" s="3" t="s">
        <v>178</v>
      </c>
      <c r="BM120" s="172" t="s">
        <v>178</v>
      </c>
    </row>
    <row r="121" s="22" customFormat="true" ht="21.75" hidden="false" customHeight="true" outlineLevel="0" collapsed="false">
      <c r="A121" s="17"/>
      <c r="B121" s="160"/>
      <c r="C121" s="161" t="s">
        <v>228</v>
      </c>
      <c r="D121" s="161" t="s">
        <v>179</v>
      </c>
      <c r="E121" s="162" t="s">
        <v>1322</v>
      </c>
      <c r="F121" s="163" t="s">
        <v>1323</v>
      </c>
      <c r="G121" s="164" t="s">
        <v>767</v>
      </c>
      <c r="H121" s="165" t="n">
        <v>2</v>
      </c>
      <c r="I121" s="166"/>
      <c r="J121" s="166" t="n">
        <f aca="false">ROUND(I121*H121,2)</f>
        <v>0</v>
      </c>
      <c r="K121" s="167"/>
      <c r="L121" s="18"/>
      <c r="M121" s="168"/>
      <c r="N121" s="169" t="s">
        <v>34</v>
      </c>
      <c r="O121" s="170" t="n">
        <v>0</v>
      </c>
      <c r="P121" s="170" t="n">
        <f aca="false">O121*H121</f>
        <v>0</v>
      </c>
      <c r="Q121" s="170" t="n">
        <v>0</v>
      </c>
      <c r="R121" s="170" t="n">
        <f aca="false">Q121*H121</f>
        <v>0</v>
      </c>
      <c r="S121" s="170" t="n">
        <v>0</v>
      </c>
      <c r="T121" s="171" t="n">
        <f aca="false">S121*H121</f>
        <v>0</v>
      </c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R121" s="172" t="s">
        <v>178</v>
      </c>
      <c r="AT121" s="172" t="s">
        <v>179</v>
      </c>
      <c r="AU121" s="172" t="s">
        <v>77</v>
      </c>
      <c r="AY121" s="3" t="s">
        <v>177</v>
      </c>
      <c r="BE121" s="173" t="n">
        <f aca="false">IF(N121="základní",J121,0)</f>
        <v>0</v>
      </c>
      <c r="BF121" s="173" t="n">
        <f aca="false">IF(N121="snížená",J121,0)</f>
        <v>0</v>
      </c>
      <c r="BG121" s="173" t="n">
        <f aca="false">IF(N121="zákl. přenesená",J121,0)</f>
        <v>0</v>
      </c>
      <c r="BH121" s="173" t="n">
        <f aca="false">IF(N121="sníž. přenesená",J121,0)</f>
        <v>0</v>
      </c>
      <c r="BI121" s="173" t="n">
        <f aca="false">IF(N121="nulová",J121,0)</f>
        <v>0</v>
      </c>
      <c r="BJ121" s="3" t="s">
        <v>77</v>
      </c>
      <c r="BK121" s="173" t="n">
        <f aca="false">ROUND(I121*H121,2)</f>
        <v>0</v>
      </c>
      <c r="BL121" s="3" t="s">
        <v>178</v>
      </c>
      <c r="BM121" s="172" t="s">
        <v>191</v>
      </c>
    </row>
    <row r="122" s="22" customFormat="true" ht="21.75" hidden="false" customHeight="true" outlineLevel="0" collapsed="false">
      <c r="A122" s="17"/>
      <c r="B122" s="160"/>
      <c r="C122" s="161" t="s">
        <v>69</v>
      </c>
      <c r="D122" s="161" t="s">
        <v>179</v>
      </c>
      <c r="E122" s="162" t="s">
        <v>1324</v>
      </c>
      <c r="F122" s="163" t="s">
        <v>1325</v>
      </c>
      <c r="G122" s="164" t="s">
        <v>767</v>
      </c>
      <c r="H122" s="165" t="n">
        <v>2</v>
      </c>
      <c r="I122" s="166"/>
      <c r="J122" s="166" t="n">
        <f aca="false">ROUND(I122*H122,2)</f>
        <v>0</v>
      </c>
      <c r="K122" s="167"/>
      <c r="L122" s="18"/>
      <c r="M122" s="168"/>
      <c r="N122" s="169" t="s">
        <v>34</v>
      </c>
      <c r="O122" s="170" t="n">
        <v>0</v>
      </c>
      <c r="P122" s="170" t="n">
        <f aca="false">O122*H122</f>
        <v>0</v>
      </c>
      <c r="Q122" s="170" t="n">
        <v>0</v>
      </c>
      <c r="R122" s="170" t="n">
        <f aca="false">Q122*H122</f>
        <v>0</v>
      </c>
      <c r="S122" s="170" t="n">
        <v>0</v>
      </c>
      <c r="T122" s="171" t="n">
        <f aca="false">S122*H122</f>
        <v>0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R122" s="172" t="s">
        <v>178</v>
      </c>
      <c r="AT122" s="172" t="s">
        <v>179</v>
      </c>
      <c r="AU122" s="172" t="s">
        <v>77</v>
      </c>
      <c r="AY122" s="3" t="s">
        <v>177</v>
      </c>
      <c r="BE122" s="173" t="n">
        <f aca="false">IF(N122="základní",J122,0)</f>
        <v>0</v>
      </c>
      <c r="BF122" s="173" t="n">
        <f aca="false">IF(N122="snížená",J122,0)</f>
        <v>0</v>
      </c>
      <c r="BG122" s="173" t="n">
        <f aca="false">IF(N122="zákl. přenesená",J122,0)</f>
        <v>0</v>
      </c>
      <c r="BH122" s="173" t="n">
        <f aca="false">IF(N122="sníž. přenesená",J122,0)</f>
        <v>0</v>
      </c>
      <c r="BI122" s="173" t="n">
        <f aca="false">IF(N122="nulová",J122,0)</f>
        <v>0</v>
      </c>
      <c r="BJ122" s="3" t="s">
        <v>77</v>
      </c>
      <c r="BK122" s="173" t="n">
        <f aca="false">ROUND(I122*H122,2)</f>
        <v>0</v>
      </c>
      <c r="BL122" s="3" t="s">
        <v>178</v>
      </c>
      <c r="BM122" s="172" t="s">
        <v>197</v>
      </c>
    </row>
    <row r="123" s="22" customFormat="true" ht="21.75" hidden="false" customHeight="true" outlineLevel="0" collapsed="false">
      <c r="A123" s="17"/>
      <c r="B123" s="160"/>
      <c r="C123" s="161" t="s">
        <v>178</v>
      </c>
      <c r="D123" s="161" t="s">
        <v>179</v>
      </c>
      <c r="E123" s="162" t="s">
        <v>1326</v>
      </c>
      <c r="F123" s="163" t="s">
        <v>1327</v>
      </c>
      <c r="G123" s="164" t="s">
        <v>767</v>
      </c>
      <c r="H123" s="165" t="n">
        <v>2</v>
      </c>
      <c r="I123" s="166"/>
      <c r="J123" s="166" t="n">
        <f aca="false">ROUND(I123*H123,2)</f>
        <v>0</v>
      </c>
      <c r="K123" s="167"/>
      <c r="L123" s="18"/>
      <c r="M123" s="168"/>
      <c r="N123" s="169" t="s">
        <v>34</v>
      </c>
      <c r="O123" s="170" t="n">
        <v>0</v>
      </c>
      <c r="P123" s="170" t="n">
        <f aca="false">O123*H123</f>
        <v>0</v>
      </c>
      <c r="Q123" s="170" t="n">
        <v>0</v>
      </c>
      <c r="R123" s="170" t="n">
        <f aca="false">Q123*H123</f>
        <v>0</v>
      </c>
      <c r="S123" s="170" t="n">
        <v>0</v>
      </c>
      <c r="T123" s="171" t="n">
        <f aca="false">S123*H123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172" t="s">
        <v>178</v>
      </c>
      <c r="AT123" s="172" t="s">
        <v>179</v>
      </c>
      <c r="AU123" s="172" t="s">
        <v>77</v>
      </c>
      <c r="AY123" s="3" t="s">
        <v>177</v>
      </c>
      <c r="BE123" s="173" t="n">
        <f aca="false">IF(N123="základní",J123,0)</f>
        <v>0</v>
      </c>
      <c r="BF123" s="173" t="n">
        <f aca="false">IF(N123="snížená",J123,0)</f>
        <v>0</v>
      </c>
      <c r="BG123" s="173" t="n">
        <f aca="false">IF(N123="zákl. přenesená",J123,0)</f>
        <v>0</v>
      </c>
      <c r="BH123" s="173" t="n">
        <f aca="false">IF(N123="sníž. přenesená",J123,0)</f>
        <v>0</v>
      </c>
      <c r="BI123" s="173" t="n">
        <f aca="false">IF(N123="nulová",J123,0)</f>
        <v>0</v>
      </c>
      <c r="BJ123" s="3" t="s">
        <v>77</v>
      </c>
      <c r="BK123" s="173" t="n">
        <f aca="false">ROUND(I123*H123,2)</f>
        <v>0</v>
      </c>
      <c r="BL123" s="3" t="s">
        <v>178</v>
      </c>
      <c r="BM123" s="172" t="s">
        <v>200</v>
      </c>
    </row>
    <row r="124" s="22" customFormat="true" ht="33" hidden="false" customHeight="true" outlineLevel="0" collapsed="false">
      <c r="A124" s="17"/>
      <c r="B124" s="160"/>
      <c r="C124" s="161" t="s">
        <v>224</v>
      </c>
      <c r="D124" s="161" t="s">
        <v>179</v>
      </c>
      <c r="E124" s="162" t="s">
        <v>1328</v>
      </c>
      <c r="F124" s="163" t="s">
        <v>1329</v>
      </c>
      <c r="G124" s="164" t="s">
        <v>995</v>
      </c>
      <c r="H124" s="165" t="n">
        <v>1</v>
      </c>
      <c r="I124" s="166"/>
      <c r="J124" s="166" t="n">
        <f aca="false">ROUND(I124*H124,2)</f>
        <v>0</v>
      </c>
      <c r="K124" s="167"/>
      <c r="L124" s="18"/>
      <c r="M124" s="168"/>
      <c r="N124" s="169" t="s">
        <v>34</v>
      </c>
      <c r="O124" s="170" t="n">
        <v>0</v>
      </c>
      <c r="P124" s="170" t="n">
        <f aca="false">O124*H124</f>
        <v>0</v>
      </c>
      <c r="Q124" s="170" t="n">
        <v>0</v>
      </c>
      <c r="R124" s="170" t="n">
        <f aca="false">Q124*H124</f>
        <v>0</v>
      </c>
      <c r="S124" s="170" t="n">
        <v>0</v>
      </c>
      <c r="T124" s="171" t="n">
        <f aca="false">S124*H124</f>
        <v>0</v>
      </c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R124" s="172" t="s">
        <v>178</v>
      </c>
      <c r="AT124" s="172" t="s">
        <v>179</v>
      </c>
      <c r="AU124" s="172" t="s">
        <v>77</v>
      </c>
      <c r="AY124" s="3" t="s">
        <v>177</v>
      </c>
      <c r="BE124" s="173" t="n">
        <f aca="false">IF(N124="základní",J124,0)</f>
        <v>0</v>
      </c>
      <c r="BF124" s="173" t="n">
        <f aca="false">IF(N124="snížená",J124,0)</f>
        <v>0</v>
      </c>
      <c r="BG124" s="173" t="n">
        <f aca="false">IF(N124="zákl. přenesená",J124,0)</f>
        <v>0</v>
      </c>
      <c r="BH124" s="173" t="n">
        <f aca="false">IF(N124="sníž. přenesená",J124,0)</f>
        <v>0</v>
      </c>
      <c r="BI124" s="173" t="n">
        <f aca="false">IF(N124="nulová",J124,0)</f>
        <v>0</v>
      </c>
      <c r="BJ124" s="3" t="s">
        <v>77</v>
      </c>
      <c r="BK124" s="173" t="n">
        <f aca="false">ROUND(I124*H124,2)</f>
        <v>0</v>
      </c>
      <c r="BL124" s="3" t="s">
        <v>178</v>
      </c>
      <c r="BM124" s="172" t="s">
        <v>204</v>
      </c>
    </row>
    <row r="125" s="22" customFormat="true" ht="21.75" hidden="false" customHeight="true" outlineLevel="0" collapsed="false">
      <c r="A125" s="17"/>
      <c r="B125" s="160"/>
      <c r="C125" s="161" t="s">
        <v>6</v>
      </c>
      <c r="D125" s="161" t="s">
        <v>179</v>
      </c>
      <c r="E125" s="162" t="s">
        <v>1330</v>
      </c>
      <c r="F125" s="163" t="s">
        <v>1331</v>
      </c>
      <c r="G125" s="164" t="s">
        <v>1127</v>
      </c>
      <c r="H125" s="165" t="n">
        <v>5</v>
      </c>
      <c r="I125" s="166"/>
      <c r="J125" s="166" t="n">
        <f aca="false">ROUND(I125*H125,2)</f>
        <v>0</v>
      </c>
      <c r="K125" s="167"/>
      <c r="L125" s="18"/>
      <c r="M125" s="168"/>
      <c r="N125" s="169" t="s">
        <v>34</v>
      </c>
      <c r="O125" s="170" t="n">
        <v>0</v>
      </c>
      <c r="P125" s="170" t="n">
        <f aca="false">O125*H125</f>
        <v>0</v>
      </c>
      <c r="Q125" s="170" t="n">
        <v>0</v>
      </c>
      <c r="R125" s="170" t="n">
        <f aca="false">Q125*H125</f>
        <v>0</v>
      </c>
      <c r="S125" s="170" t="n">
        <v>0</v>
      </c>
      <c r="T125" s="171" t="n">
        <f aca="false"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72" t="s">
        <v>178</v>
      </c>
      <c r="AT125" s="172" t="s">
        <v>179</v>
      </c>
      <c r="AU125" s="172" t="s">
        <v>77</v>
      </c>
      <c r="AY125" s="3" t="s">
        <v>177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3" t="s">
        <v>77</v>
      </c>
      <c r="BK125" s="173" t="n">
        <f aca="false">ROUND(I125*H125,2)</f>
        <v>0</v>
      </c>
      <c r="BL125" s="3" t="s">
        <v>178</v>
      </c>
      <c r="BM125" s="172" t="s">
        <v>207</v>
      </c>
    </row>
    <row r="126" s="22" customFormat="true" ht="21.75" hidden="false" customHeight="true" outlineLevel="0" collapsed="false">
      <c r="A126" s="17"/>
      <c r="B126" s="160"/>
      <c r="C126" s="161" t="s">
        <v>233</v>
      </c>
      <c r="D126" s="161" t="s">
        <v>179</v>
      </c>
      <c r="E126" s="162" t="s">
        <v>1332</v>
      </c>
      <c r="F126" s="163" t="s">
        <v>1333</v>
      </c>
      <c r="G126" s="164" t="s">
        <v>1127</v>
      </c>
      <c r="H126" s="165" t="n">
        <v>5</v>
      </c>
      <c r="I126" s="166"/>
      <c r="J126" s="166" t="n">
        <f aca="false">ROUND(I126*H126,2)</f>
        <v>0</v>
      </c>
      <c r="K126" s="167"/>
      <c r="L126" s="18"/>
      <c r="M126" s="168"/>
      <c r="N126" s="169" t="s">
        <v>34</v>
      </c>
      <c r="O126" s="170" t="n">
        <v>0</v>
      </c>
      <c r="P126" s="170" t="n">
        <f aca="false">O126*H126</f>
        <v>0</v>
      </c>
      <c r="Q126" s="170" t="n">
        <v>0</v>
      </c>
      <c r="R126" s="170" t="n">
        <f aca="false">Q126*H126</f>
        <v>0</v>
      </c>
      <c r="S126" s="170" t="n">
        <v>0</v>
      </c>
      <c r="T126" s="171" t="n">
        <f aca="false">S126*H126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172" t="s">
        <v>178</v>
      </c>
      <c r="AT126" s="172" t="s">
        <v>179</v>
      </c>
      <c r="AU126" s="172" t="s">
        <v>77</v>
      </c>
      <c r="AY126" s="3" t="s">
        <v>177</v>
      </c>
      <c r="BE126" s="173" t="n">
        <f aca="false">IF(N126="základní",J126,0)</f>
        <v>0</v>
      </c>
      <c r="BF126" s="173" t="n">
        <f aca="false">IF(N126="snížená",J126,0)</f>
        <v>0</v>
      </c>
      <c r="BG126" s="173" t="n">
        <f aca="false">IF(N126="zákl. přenesená",J126,0)</f>
        <v>0</v>
      </c>
      <c r="BH126" s="173" t="n">
        <f aca="false">IF(N126="sníž. přenesená",J126,0)</f>
        <v>0</v>
      </c>
      <c r="BI126" s="173" t="n">
        <f aca="false">IF(N126="nulová",J126,0)</f>
        <v>0</v>
      </c>
      <c r="BJ126" s="3" t="s">
        <v>77</v>
      </c>
      <c r="BK126" s="173" t="n">
        <f aca="false">ROUND(I126*H126,2)</f>
        <v>0</v>
      </c>
      <c r="BL126" s="3" t="s">
        <v>178</v>
      </c>
      <c r="BM126" s="172" t="s">
        <v>214</v>
      </c>
    </row>
    <row r="127" s="22" customFormat="true" ht="16.5" hidden="false" customHeight="true" outlineLevel="0" collapsed="false">
      <c r="A127" s="17"/>
      <c r="B127" s="160"/>
      <c r="C127" s="161" t="s">
        <v>241</v>
      </c>
      <c r="D127" s="161" t="s">
        <v>179</v>
      </c>
      <c r="E127" s="162" t="s">
        <v>1334</v>
      </c>
      <c r="F127" s="163" t="s">
        <v>1335</v>
      </c>
      <c r="G127" s="164" t="s">
        <v>389</v>
      </c>
      <c r="H127" s="165" t="n">
        <v>1</v>
      </c>
      <c r="I127" s="166"/>
      <c r="J127" s="166" t="n">
        <f aca="false">ROUND(I127*H127,2)</f>
        <v>0</v>
      </c>
      <c r="K127" s="167"/>
      <c r="L127" s="18"/>
      <c r="M127" s="204"/>
      <c r="N127" s="205" t="s">
        <v>34</v>
      </c>
      <c r="O127" s="206" t="n">
        <v>0</v>
      </c>
      <c r="P127" s="206" t="n">
        <f aca="false">O127*H127</f>
        <v>0</v>
      </c>
      <c r="Q127" s="206" t="n">
        <v>0</v>
      </c>
      <c r="R127" s="206" t="n">
        <f aca="false">Q127*H127</f>
        <v>0</v>
      </c>
      <c r="S127" s="206" t="n">
        <v>0</v>
      </c>
      <c r="T127" s="207" t="n">
        <f aca="false"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72" t="s">
        <v>178</v>
      </c>
      <c r="AT127" s="172" t="s">
        <v>179</v>
      </c>
      <c r="AU127" s="172" t="s">
        <v>77</v>
      </c>
      <c r="AY127" s="3" t="s">
        <v>177</v>
      </c>
      <c r="BE127" s="173" t="n">
        <f aca="false">IF(N127="základní",J127,0)</f>
        <v>0</v>
      </c>
      <c r="BF127" s="173" t="n">
        <f aca="false">IF(N127="snížená",J127,0)</f>
        <v>0</v>
      </c>
      <c r="BG127" s="173" t="n">
        <f aca="false">IF(N127="zákl. přenesená",J127,0)</f>
        <v>0</v>
      </c>
      <c r="BH127" s="173" t="n">
        <f aca="false">IF(N127="sníž. přenesená",J127,0)</f>
        <v>0</v>
      </c>
      <c r="BI127" s="173" t="n">
        <f aca="false">IF(N127="nulová",J127,0)</f>
        <v>0</v>
      </c>
      <c r="BJ127" s="3" t="s">
        <v>77</v>
      </c>
      <c r="BK127" s="173" t="n">
        <f aca="false">ROUND(I127*H127,2)</f>
        <v>0</v>
      </c>
      <c r="BL127" s="3" t="s">
        <v>178</v>
      </c>
      <c r="BM127" s="172" t="s">
        <v>220</v>
      </c>
    </row>
    <row r="128" s="22" customFormat="true" ht="6.95" hidden="false" customHeight="true" outlineLevel="0" collapsed="false">
      <c r="A128" s="17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18"/>
      <c r="M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</row>
  </sheetData>
  <autoFilter ref="C116:K127"/>
  <mergeCells count="9">
    <mergeCell ref="L2:V2"/>
    <mergeCell ref="E7:H7"/>
    <mergeCell ref="E9:H9"/>
    <mergeCell ref="E18:H18"/>
    <mergeCell ref="E27:H27"/>
    <mergeCell ref="E85:H85"/>
    <mergeCell ref="E87:H87"/>
    <mergeCell ref="E107:H107"/>
    <mergeCell ref="E109:H109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Trio_Office/6.2.8.2$Windows_x86 LibreOffice_project/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2021-02-22T08:51:32Z</dcterms:created>
  <dc:creator>Honza-PC\Honza</dc:creator>
  <dc:description/>
  <dc:language>cs-CZ</dc:language>
  <cp:lastModifiedBy/>
  <dcterms:modified xsi:type="dcterms:W3CDTF">2021-06-15T11:56:19Z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